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93" windowHeight="8640" activeTab="0"/>
  </bookViews>
  <sheets>
    <sheet name="RCGC 2 Gun September 2023" sheetId="1" r:id="rId1"/>
  </sheets>
  <definedNames/>
  <calcPr fullCalcOnLoad="1"/>
</workbook>
</file>

<file path=xl/sharedStrings.xml><?xml version="1.0" encoding="utf-8"?>
<sst xmlns="http://schemas.openxmlformats.org/spreadsheetml/2006/main" count="176" uniqueCount="49">
  <si>
    <t>RCGC 2 Gun September 2023</t>
  </si>
  <si>
    <t>ROCKINGHAM COUNTY GUN CLUB,  REIDSVILLE NC</t>
  </si>
  <si>
    <t>09/09/2023 - 09/10/2023</t>
  </si>
  <si>
    <t>Heavy Varmint 5 Shot 100 Yards</t>
  </si>
  <si>
    <t>Rank</t>
  </si>
  <si>
    <t>Shooter</t>
  </si>
  <si>
    <t>NbrsaId</t>
  </si>
  <si>
    <t>Match1</t>
  </si>
  <si>
    <t>Match2</t>
  </si>
  <si>
    <t>Match3</t>
  </si>
  <si>
    <t>Match4</t>
  </si>
  <si>
    <t>Match5</t>
  </si>
  <si>
    <t>Agg</t>
  </si>
  <si>
    <t>Tie</t>
  </si>
  <si>
    <t>JEFF THOMPSON III</t>
  </si>
  <si>
    <t xml:space="preserve">STEVE HILL </t>
  </si>
  <si>
    <t xml:space="preserve">DAVID MCDOWELL </t>
  </si>
  <si>
    <t>M062</t>
  </si>
  <si>
    <t xml:space="preserve">ALLEN ARNETTE </t>
  </si>
  <si>
    <t xml:space="preserve">TERRY LEACH </t>
  </si>
  <si>
    <t xml:space="preserve">TONY SMITH </t>
  </si>
  <si>
    <t xml:space="preserve">ROY DARNELL </t>
  </si>
  <si>
    <t xml:space="preserve">BILL VON MINDEN </t>
  </si>
  <si>
    <t>V019</t>
  </si>
  <si>
    <t xml:space="preserve">DAVID CONDER </t>
  </si>
  <si>
    <t xml:space="preserve">DAMON LOFLIN </t>
  </si>
  <si>
    <t>W A TALLEY JR</t>
  </si>
  <si>
    <t xml:space="preserve">CALEB STACK </t>
  </si>
  <si>
    <t>Small Group - TERRY LEACH   0.124</t>
  </si>
  <si>
    <t>Light Varmint 5 Shot 100 Yards</t>
  </si>
  <si>
    <t>T1</t>
  </si>
  <si>
    <t>T2</t>
  </si>
  <si>
    <t>Small Group - W A JR TALLEY   0.110</t>
  </si>
  <si>
    <t>Heavy Varmint 5 Shot 200 Yards</t>
  </si>
  <si>
    <t xml:space="preserve">WAYNE CAMPBELL </t>
  </si>
  <si>
    <t xml:space="preserve">JOCK OWINGS </t>
  </si>
  <si>
    <t>Small Group - DAMON LOFLIN   0.231</t>
  </si>
  <si>
    <t>Light Varmint 5 Shot 200 Yards</t>
  </si>
  <si>
    <t>Small Group - ROY DARNELL   0.229</t>
  </si>
  <si>
    <t>HV Grand</t>
  </si>
  <si>
    <t>Nbrsa Id</t>
  </si>
  <si>
    <t>HV5-100</t>
  </si>
  <si>
    <t>HV5-200</t>
  </si>
  <si>
    <t>GrandAgg</t>
  </si>
  <si>
    <t>LV Grand</t>
  </si>
  <si>
    <t>LV5-100</t>
  </si>
  <si>
    <t>LV5-200</t>
  </si>
  <si>
    <t>2 Gun</t>
  </si>
  <si>
    <t>Bughole Benchrest Scoring System Version 1.2.8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</si>
</sst>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6.140625" style="0" bestFit="1" customWidth="1"/>
    <col min="3" max="3" width="9.00390625" style="0" hidden="1" customWidth="1"/>
    <col min="10" max="10" width="3.0039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10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</row>
    <row r="7" spans="1:9" ht="14.25">
      <c r="A7">
        <v>1</v>
      </c>
      <c r="B7" t="s">
        <v>14</v>
      </c>
      <c r="D7" t="str">
        <f>".188"</f>
        <v>.188</v>
      </c>
      <c r="E7" t="str">
        <f>".165"</f>
        <v>.165</v>
      </c>
      <c r="F7" t="str">
        <f>".166"</f>
        <v>.166</v>
      </c>
      <c r="G7" t="str">
        <f>".193"</f>
        <v>.193</v>
      </c>
      <c r="H7" t="str">
        <f>".220"</f>
        <v>.220</v>
      </c>
      <c r="I7" t="str">
        <f>".1864"</f>
        <v>.1864</v>
      </c>
    </row>
    <row r="8" spans="1:9" ht="14.25">
      <c r="A8">
        <v>2</v>
      </c>
      <c r="B8" t="s">
        <v>15</v>
      </c>
      <c r="D8" t="str">
        <f>".165"</f>
        <v>.165</v>
      </c>
      <c r="E8" t="str">
        <f>".213"</f>
        <v>.213</v>
      </c>
      <c r="F8" t="str">
        <f>".234"</f>
        <v>.234</v>
      </c>
      <c r="G8" t="str">
        <f>".313"</f>
        <v>.313</v>
      </c>
      <c r="H8" t="str">
        <f>".166"</f>
        <v>.166</v>
      </c>
      <c r="I8" t="str">
        <f>".2182"</f>
        <v>.2182</v>
      </c>
    </row>
    <row r="9" spans="1:9" ht="14.25">
      <c r="A9">
        <v>3</v>
      </c>
      <c r="B9" t="s">
        <v>16</v>
      </c>
      <c r="C9" t="s">
        <v>17</v>
      </c>
      <c r="D9" t="str">
        <f>".205"</f>
        <v>.205</v>
      </c>
      <c r="E9" t="str">
        <f>".185"</f>
        <v>.185</v>
      </c>
      <c r="F9" t="str">
        <f>".243"</f>
        <v>.243</v>
      </c>
      <c r="G9" t="str">
        <f>".311"</f>
        <v>.311</v>
      </c>
      <c r="H9" t="str">
        <f>".178"</f>
        <v>.178</v>
      </c>
      <c r="I9" t="str">
        <f>".2244"</f>
        <v>.2244</v>
      </c>
    </row>
    <row r="10" spans="1:9" ht="14.25">
      <c r="A10">
        <v>4</v>
      </c>
      <c r="B10" t="s">
        <v>18</v>
      </c>
      <c r="D10" t="str">
        <f>".179"</f>
        <v>.179</v>
      </c>
      <c r="E10" t="str">
        <f>".378"</f>
        <v>.378</v>
      </c>
      <c r="F10" t="str">
        <f>".190"</f>
        <v>.190</v>
      </c>
      <c r="G10" t="str">
        <f>".486"</f>
        <v>.486</v>
      </c>
      <c r="H10" t="str">
        <f>".148"</f>
        <v>.148</v>
      </c>
      <c r="I10" t="str">
        <f>".2762"</f>
        <v>.2762</v>
      </c>
    </row>
    <row r="11" spans="1:9" ht="14.25">
      <c r="A11">
        <v>5</v>
      </c>
      <c r="B11" t="s">
        <v>19</v>
      </c>
      <c r="D11" t="str">
        <f>".124"</f>
        <v>.124</v>
      </c>
      <c r="E11" t="str">
        <f>".423"</f>
        <v>.423</v>
      </c>
      <c r="F11" t="str">
        <f>".261"</f>
        <v>.261</v>
      </c>
      <c r="G11" t="str">
        <f>".302"</f>
        <v>.302</v>
      </c>
      <c r="H11" t="str">
        <f>".277"</f>
        <v>.277</v>
      </c>
      <c r="I11" t="str">
        <f>".2774"</f>
        <v>.2774</v>
      </c>
    </row>
    <row r="12" spans="1:9" ht="14.25">
      <c r="A12">
        <v>6</v>
      </c>
      <c r="B12" t="s">
        <v>20</v>
      </c>
      <c r="D12" t="str">
        <f>".175"</f>
        <v>.175</v>
      </c>
      <c r="E12" t="str">
        <f>".466"</f>
        <v>.466</v>
      </c>
      <c r="F12" t="str">
        <f>".515"</f>
        <v>.515</v>
      </c>
      <c r="G12" t="str">
        <f>".153"</f>
        <v>.153</v>
      </c>
      <c r="H12" t="str">
        <f>".219"</f>
        <v>.219</v>
      </c>
      <c r="I12" t="str">
        <f>".3056"</f>
        <v>.3056</v>
      </c>
    </row>
    <row r="13" spans="1:9" ht="14.25">
      <c r="A13">
        <v>7</v>
      </c>
      <c r="B13" t="s">
        <v>21</v>
      </c>
      <c r="D13" t="str">
        <f>".177"</f>
        <v>.177</v>
      </c>
      <c r="E13" t="str">
        <f>".293"</f>
        <v>.293</v>
      </c>
      <c r="F13" t="str">
        <f>".234"</f>
        <v>.234</v>
      </c>
      <c r="G13" t="str">
        <f>".443"</f>
        <v>.443</v>
      </c>
      <c r="H13" t="str">
        <f>".421"</f>
        <v>.421</v>
      </c>
      <c r="I13" t="str">
        <f>".3136"</f>
        <v>.3136</v>
      </c>
    </row>
    <row r="14" spans="1:9" ht="14.25">
      <c r="A14">
        <v>8</v>
      </c>
      <c r="B14" t="s">
        <v>22</v>
      </c>
      <c r="C14" t="s">
        <v>23</v>
      </c>
      <c r="D14" t="str">
        <f>".303"</f>
        <v>.303</v>
      </c>
      <c r="E14" t="str">
        <f>".420"</f>
        <v>.420</v>
      </c>
      <c r="F14" t="str">
        <f>".292"</f>
        <v>.292</v>
      </c>
      <c r="G14" t="str">
        <f>".256"</f>
        <v>.256</v>
      </c>
      <c r="H14" t="str">
        <f>".308"</f>
        <v>.308</v>
      </c>
      <c r="I14" t="str">
        <f>".3158"</f>
        <v>.3158</v>
      </c>
    </row>
    <row r="15" spans="1:9" ht="14.25">
      <c r="A15">
        <v>9</v>
      </c>
      <c r="B15" t="s">
        <v>24</v>
      </c>
      <c r="D15" t="str">
        <f>".352"</f>
        <v>.352</v>
      </c>
      <c r="E15" t="str">
        <f>".730"</f>
        <v>.730</v>
      </c>
      <c r="F15" t="str">
        <f>".244"</f>
        <v>.244</v>
      </c>
      <c r="G15" t="str">
        <f>".283"</f>
        <v>.283</v>
      </c>
      <c r="H15" t="str">
        <f>".355"</f>
        <v>.355</v>
      </c>
      <c r="I15" t="str">
        <f>".3928"</f>
        <v>.3928</v>
      </c>
    </row>
    <row r="16" spans="1:9" ht="14.25">
      <c r="A16">
        <v>10</v>
      </c>
      <c r="B16" t="s">
        <v>25</v>
      </c>
      <c r="D16" t="str">
        <f>".232"</f>
        <v>.232</v>
      </c>
      <c r="E16" t="str">
        <f>".541"</f>
        <v>.541</v>
      </c>
      <c r="F16" t="str">
        <f>".228"</f>
        <v>.228</v>
      </c>
      <c r="G16" t="str">
        <f>".473"</f>
        <v>.473</v>
      </c>
      <c r="H16" t="str">
        <f>".519"</f>
        <v>.519</v>
      </c>
      <c r="I16" t="str">
        <f>".3986"</f>
        <v>.3986</v>
      </c>
    </row>
    <row r="17" spans="1:9" ht="14.25">
      <c r="A17">
        <v>11</v>
      </c>
      <c r="B17" t="s">
        <v>26</v>
      </c>
      <c r="D17" t="str">
        <f>".232"</f>
        <v>.232</v>
      </c>
      <c r="E17" t="str">
        <f>".365"</f>
        <v>.365</v>
      </c>
      <c r="F17" t="str">
        <f>".344"</f>
        <v>.344</v>
      </c>
      <c r="G17" t="str">
        <f>".726"</f>
        <v>.726</v>
      </c>
      <c r="H17" t="str">
        <f>".335"</f>
        <v>.335</v>
      </c>
      <c r="I17" t="str">
        <f>".4004"</f>
        <v>.4004</v>
      </c>
    </row>
    <row r="18" spans="1:9" ht="14.25">
      <c r="A18">
        <v>12</v>
      </c>
      <c r="B18" t="s">
        <v>27</v>
      </c>
      <c r="D18" t="str">
        <f>".462"</f>
        <v>.462</v>
      </c>
      <c r="E18" t="str">
        <f>".327"</f>
        <v>.327</v>
      </c>
      <c r="F18" t="str">
        <f>".493"</f>
        <v>.493</v>
      </c>
      <c r="G18" t="str">
        <f>".423"</f>
        <v>.423</v>
      </c>
      <c r="H18" t="str">
        <f>".660"</f>
        <v>.660</v>
      </c>
      <c r="I18" t="str">
        <f>".4730"</f>
        <v>.4730</v>
      </c>
    </row>
    <row r="19" ht="14.25">
      <c r="A19" t="s">
        <v>28</v>
      </c>
    </row>
    <row r="21" ht="14.25">
      <c r="A21" t="s">
        <v>29</v>
      </c>
    </row>
    <row r="22" spans="1:10" ht="14.25">
      <c r="A22" t="s">
        <v>4</v>
      </c>
      <c r="B22" t="s">
        <v>5</v>
      </c>
      <c r="C22" t="s">
        <v>6</v>
      </c>
      <c r="D22" t="s">
        <v>7</v>
      </c>
      <c r="E22" t="s">
        <v>8</v>
      </c>
      <c r="F22" t="s">
        <v>9</v>
      </c>
      <c r="G22" t="s">
        <v>10</v>
      </c>
      <c r="H22" t="s">
        <v>11</v>
      </c>
      <c r="I22" t="s">
        <v>12</v>
      </c>
      <c r="J22" t="s">
        <v>13</v>
      </c>
    </row>
    <row r="23" spans="1:9" ht="14.25">
      <c r="A23">
        <v>1</v>
      </c>
      <c r="B23" t="s">
        <v>14</v>
      </c>
      <c r="D23" t="str">
        <f>".225"</f>
        <v>.225</v>
      </c>
      <c r="E23" t="str">
        <f>".191"</f>
        <v>.191</v>
      </c>
      <c r="F23" t="str">
        <f>".207"</f>
        <v>.207</v>
      </c>
      <c r="G23" t="str">
        <f>".161"</f>
        <v>.161</v>
      </c>
      <c r="H23" t="str">
        <f>".172"</f>
        <v>.172</v>
      </c>
      <c r="I23" t="str">
        <f>".1912"</f>
        <v>.1912</v>
      </c>
    </row>
    <row r="24" spans="1:9" ht="14.25">
      <c r="A24">
        <v>2</v>
      </c>
      <c r="B24" t="s">
        <v>26</v>
      </c>
      <c r="D24" t="str">
        <f>".301"</f>
        <v>.301</v>
      </c>
      <c r="E24" t="str">
        <f>".110"</f>
        <v>.110</v>
      </c>
      <c r="F24" t="str">
        <f>".203"</f>
        <v>.203</v>
      </c>
      <c r="G24" t="str">
        <f>".216"</f>
        <v>.216</v>
      </c>
      <c r="H24" t="str">
        <f>".193"</f>
        <v>.193</v>
      </c>
      <c r="I24" t="str">
        <f>".2046"</f>
        <v>.2046</v>
      </c>
    </row>
    <row r="25" spans="1:10" ht="14.25">
      <c r="A25">
        <v>3</v>
      </c>
      <c r="B25" t="s">
        <v>16</v>
      </c>
      <c r="C25" t="s">
        <v>17</v>
      </c>
      <c r="D25" t="str">
        <f>".152"</f>
        <v>.152</v>
      </c>
      <c r="E25" t="str">
        <f>".275"</f>
        <v>.275</v>
      </c>
      <c r="F25" t="str">
        <f>".161"</f>
        <v>.161</v>
      </c>
      <c r="G25" t="str">
        <f>".121"</f>
        <v>.121</v>
      </c>
      <c r="H25" t="str">
        <f>".343"</f>
        <v>.343</v>
      </c>
      <c r="I25" t="str">
        <f>".2104"</f>
        <v>.2104</v>
      </c>
      <c r="J25" t="s">
        <v>30</v>
      </c>
    </row>
    <row r="26" spans="1:10" ht="14.25">
      <c r="A26">
        <v>4</v>
      </c>
      <c r="B26" t="s">
        <v>15</v>
      </c>
      <c r="D26" t="str">
        <f>".178"</f>
        <v>.178</v>
      </c>
      <c r="E26" t="str">
        <f>".252"</f>
        <v>.252</v>
      </c>
      <c r="F26" t="str">
        <f>".233"</f>
        <v>.233</v>
      </c>
      <c r="G26" t="str">
        <f>".245"</f>
        <v>.245</v>
      </c>
      <c r="H26" t="str">
        <f>".144"</f>
        <v>.144</v>
      </c>
      <c r="I26" t="str">
        <f>".2104"</f>
        <v>.2104</v>
      </c>
      <c r="J26" t="s">
        <v>31</v>
      </c>
    </row>
    <row r="27" spans="1:9" ht="14.25">
      <c r="A27">
        <v>5</v>
      </c>
      <c r="B27" t="s">
        <v>19</v>
      </c>
      <c r="D27" t="str">
        <f>".244"</f>
        <v>.244</v>
      </c>
      <c r="E27" t="str">
        <f>".155"</f>
        <v>.155</v>
      </c>
      <c r="F27" t="str">
        <f>".220"</f>
        <v>.220</v>
      </c>
      <c r="G27" t="str">
        <f>".294"</f>
        <v>.294</v>
      </c>
      <c r="H27" t="str">
        <f>".151"</f>
        <v>.151</v>
      </c>
      <c r="I27" t="str">
        <f>".2128"</f>
        <v>.2128</v>
      </c>
    </row>
    <row r="28" spans="1:9" ht="14.25">
      <c r="A28">
        <v>6</v>
      </c>
      <c r="B28" t="s">
        <v>24</v>
      </c>
      <c r="D28" t="str">
        <f>".223"</f>
        <v>.223</v>
      </c>
      <c r="E28" t="str">
        <f>".295"</f>
        <v>.295</v>
      </c>
      <c r="F28" t="str">
        <f>".278"</f>
        <v>.278</v>
      </c>
      <c r="G28" t="str">
        <f>".168"</f>
        <v>.168</v>
      </c>
      <c r="H28" t="str">
        <f>".357"</f>
        <v>.357</v>
      </c>
      <c r="I28" t="str">
        <f>".2642"</f>
        <v>.2642</v>
      </c>
    </row>
    <row r="29" spans="1:9" ht="14.25">
      <c r="A29">
        <v>7</v>
      </c>
      <c r="B29" t="s">
        <v>18</v>
      </c>
      <c r="D29" t="str">
        <f>".183"</f>
        <v>.183</v>
      </c>
      <c r="E29" t="str">
        <f>".222"</f>
        <v>.222</v>
      </c>
      <c r="F29" t="str">
        <f>".430"</f>
        <v>.430</v>
      </c>
      <c r="G29" t="str">
        <f>".366"</f>
        <v>.366</v>
      </c>
      <c r="H29" t="str">
        <f>".195"</f>
        <v>.195</v>
      </c>
      <c r="I29" t="str">
        <f>".2792"</f>
        <v>.2792</v>
      </c>
    </row>
    <row r="30" spans="1:9" ht="14.25">
      <c r="A30">
        <v>8</v>
      </c>
      <c r="B30" t="s">
        <v>22</v>
      </c>
      <c r="C30" t="s">
        <v>23</v>
      </c>
      <c r="D30" t="str">
        <f>".217"</f>
        <v>.217</v>
      </c>
      <c r="E30" t="str">
        <f>".433"</f>
        <v>.433</v>
      </c>
      <c r="F30" t="str">
        <f>".223"</f>
        <v>.223</v>
      </c>
      <c r="G30" t="str">
        <f>".270"</f>
        <v>.270</v>
      </c>
      <c r="H30" t="str">
        <f>".296"</f>
        <v>.296</v>
      </c>
      <c r="I30" t="str">
        <f>".2878"</f>
        <v>.2878</v>
      </c>
    </row>
    <row r="31" spans="1:9" ht="14.25">
      <c r="A31">
        <v>9</v>
      </c>
      <c r="B31" t="s">
        <v>21</v>
      </c>
      <c r="D31" t="str">
        <f>".295"</f>
        <v>.295</v>
      </c>
      <c r="E31" t="str">
        <f>".185"</f>
        <v>.185</v>
      </c>
      <c r="F31" t="str">
        <f>".413"</f>
        <v>.413</v>
      </c>
      <c r="G31" t="str">
        <f>".256"</f>
        <v>.256</v>
      </c>
      <c r="H31" t="str">
        <f>".301"</f>
        <v>.301</v>
      </c>
      <c r="I31" t="str">
        <f>".2900"</f>
        <v>.2900</v>
      </c>
    </row>
    <row r="32" spans="1:9" ht="14.25">
      <c r="A32">
        <v>10</v>
      </c>
      <c r="B32" t="s">
        <v>20</v>
      </c>
      <c r="D32" t="str">
        <f>".334"</f>
        <v>.334</v>
      </c>
      <c r="E32" t="str">
        <f>".207"</f>
        <v>.207</v>
      </c>
      <c r="F32" t="str">
        <f>".287"</f>
        <v>.287</v>
      </c>
      <c r="G32" t="str">
        <f>".307"</f>
        <v>.307</v>
      </c>
      <c r="H32" t="str">
        <f>".332"</f>
        <v>.332</v>
      </c>
      <c r="I32" t="str">
        <f>".2934"</f>
        <v>.2934</v>
      </c>
    </row>
    <row r="33" spans="1:9" ht="14.25">
      <c r="A33">
        <v>11</v>
      </c>
      <c r="B33" t="s">
        <v>27</v>
      </c>
      <c r="D33" t="str">
        <f>".322"</f>
        <v>.322</v>
      </c>
      <c r="E33" t="str">
        <f>".401"</f>
        <v>.401</v>
      </c>
      <c r="F33" t="str">
        <f>".311"</f>
        <v>.311</v>
      </c>
      <c r="G33" t="str">
        <f>".172"</f>
        <v>.172</v>
      </c>
      <c r="H33" t="str">
        <f>".487"</f>
        <v>.487</v>
      </c>
      <c r="I33" t="str">
        <f>".3386"</f>
        <v>.3386</v>
      </c>
    </row>
    <row r="34" spans="1:9" ht="14.25">
      <c r="A34">
        <v>12</v>
      </c>
      <c r="B34" t="s">
        <v>25</v>
      </c>
      <c r="D34" t="str">
        <f>".305"</f>
        <v>.305</v>
      </c>
      <c r="E34" t="str">
        <f>".281"</f>
        <v>.281</v>
      </c>
      <c r="F34" t="str">
        <f>".452"</f>
        <v>.452</v>
      </c>
      <c r="G34" t="str">
        <f>".414"</f>
        <v>.414</v>
      </c>
      <c r="H34" t="str">
        <f>".313"</f>
        <v>.313</v>
      </c>
      <c r="I34" t="str">
        <f>".3530"</f>
        <v>.3530</v>
      </c>
    </row>
    <row r="35" ht="14.25">
      <c r="A35" t="s">
        <v>32</v>
      </c>
    </row>
    <row r="37" ht="14.25">
      <c r="A37" t="s">
        <v>33</v>
      </c>
    </row>
    <row r="38" spans="1:10" ht="14.25">
      <c r="A38" t="s">
        <v>4</v>
      </c>
      <c r="B38" t="s">
        <v>5</v>
      </c>
      <c r="C38" t="s">
        <v>6</v>
      </c>
      <c r="D38" t="s">
        <v>7</v>
      </c>
      <c r="E38" t="s">
        <v>8</v>
      </c>
      <c r="F38" t="s">
        <v>9</v>
      </c>
      <c r="G38" t="s">
        <v>10</v>
      </c>
      <c r="H38" t="s">
        <v>11</v>
      </c>
      <c r="I38" t="s">
        <v>12</v>
      </c>
      <c r="J38" t="s">
        <v>13</v>
      </c>
    </row>
    <row r="39" spans="1:9" ht="14.25">
      <c r="A39">
        <v>1</v>
      </c>
      <c r="B39" t="s">
        <v>15</v>
      </c>
      <c r="D39" t="str">
        <f>".268"</f>
        <v>.268</v>
      </c>
      <c r="E39" t="str">
        <f>".386"</f>
        <v>.386</v>
      </c>
      <c r="F39" t="str">
        <f>".413"</f>
        <v>.413</v>
      </c>
      <c r="G39" t="str">
        <f>".443"</f>
        <v>.443</v>
      </c>
      <c r="H39" t="str">
        <f>".423"</f>
        <v>.423</v>
      </c>
      <c r="I39" t="str">
        <f>".1933"</f>
        <v>.1933</v>
      </c>
    </row>
    <row r="40" spans="1:9" ht="14.25">
      <c r="A40">
        <v>2</v>
      </c>
      <c r="B40" t="s">
        <v>34</v>
      </c>
      <c r="D40" t="str">
        <f>".521"</f>
        <v>.521</v>
      </c>
      <c r="E40" t="str">
        <f>".417"</f>
        <v>.417</v>
      </c>
      <c r="F40" t="str">
        <f>".343"</f>
        <v>.343</v>
      </c>
      <c r="G40" t="str">
        <f>".364"</f>
        <v>.364</v>
      </c>
      <c r="H40" t="str">
        <f>".498"</f>
        <v>.498</v>
      </c>
      <c r="I40" t="str">
        <f>".2143"</f>
        <v>.2143</v>
      </c>
    </row>
    <row r="41" spans="1:9" ht="14.25">
      <c r="A41">
        <v>3</v>
      </c>
      <c r="B41" t="s">
        <v>18</v>
      </c>
      <c r="D41" t="str">
        <f>".537"</f>
        <v>.537</v>
      </c>
      <c r="E41" t="str">
        <f>".511"</f>
        <v>.511</v>
      </c>
      <c r="F41" t="str">
        <f>".483"</f>
        <v>.483</v>
      </c>
      <c r="G41" t="str">
        <f>".291"</f>
        <v>.291</v>
      </c>
      <c r="H41" t="str">
        <f>".381"</f>
        <v>.381</v>
      </c>
      <c r="I41" t="str">
        <f>".2203"</f>
        <v>.2203</v>
      </c>
    </row>
    <row r="42" spans="1:9" ht="14.25">
      <c r="A42">
        <v>4</v>
      </c>
      <c r="B42" t="s">
        <v>24</v>
      </c>
      <c r="D42" t="str">
        <f>".578"</f>
        <v>.578</v>
      </c>
      <c r="E42" t="str">
        <f>".397"</f>
        <v>.397</v>
      </c>
      <c r="F42" t="str">
        <f>".337"</f>
        <v>.337</v>
      </c>
      <c r="G42" t="str">
        <f>".482"</f>
        <v>.482</v>
      </c>
      <c r="H42" t="str">
        <f>".474"</f>
        <v>.474</v>
      </c>
      <c r="I42" t="str">
        <f>".2268"</f>
        <v>.2268</v>
      </c>
    </row>
    <row r="43" spans="1:9" ht="14.25">
      <c r="A43">
        <v>5</v>
      </c>
      <c r="B43" t="s">
        <v>19</v>
      </c>
      <c r="D43" t="str">
        <f>".550"</f>
        <v>.550</v>
      </c>
      <c r="E43" t="str">
        <f>".372"</f>
        <v>.372</v>
      </c>
      <c r="F43" t="str">
        <f>".631"</f>
        <v>.631</v>
      </c>
      <c r="G43" t="str">
        <f>".522"</f>
        <v>.522</v>
      </c>
      <c r="H43" t="str">
        <f>".466"</f>
        <v>.466</v>
      </c>
      <c r="I43" t="str">
        <f>".2541"</f>
        <v>.2541</v>
      </c>
    </row>
    <row r="44" spans="1:9" ht="14.25">
      <c r="A44">
        <v>6</v>
      </c>
      <c r="B44" t="s">
        <v>14</v>
      </c>
      <c r="D44" t="str">
        <f>".552"</f>
        <v>.552</v>
      </c>
      <c r="E44" t="str">
        <f>".604"</f>
        <v>.604</v>
      </c>
      <c r="F44" t="str">
        <f>".514"</f>
        <v>.514</v>
      </c>
      <c r="G44" t="str">
        <f>".550"</f>
        <v>.550</v>
      </c>
      <c r="H44" t="str">
        <f>".537"</f>
        <v>.537</v>
      </c>
      <c r="I44" t="str">
        <f>".2757"</f>
        <v>.2757</v>
      </c>
    </row>
    <row r="45" spans="1:9" ht="14.25">
      <c r="A45">
        <v>7</v>
      </c>
      <c r="B45" t="s">
        <v>25</v>
      </c>
      <c r="D45" t="str">
        <f>".636"</f>
        <v>.636</v>
      </c>
      <c r="E45" t="str">
        <f>".432"</f>
        <v>.432</v>
      </c>
      <c r="F45" t="str">
        <f>"1.082"</f>
        <v>1.082</v>
      </c>
      <c r="G45" t="str">
        <f>".550"</f>
        <v>.550</v>
      </c>
      <c r="H45" t="str">
        <f>".231"</f>
        <v>.231</v>
      </c>
      <c r="I45" t="str">
        <f>".2931"</f>
        <v>.2931</v>
      </c>
    </row>
    <row r="46" spans="1:9" ht="14.25">
      <c r="A46">
        <v>8</v>
      </c>
      <c r="B46" t="s">
        <v>20</v>
      </c>
      <c r="D46" t="str">
        <f>".517"</f>
        <v>.517</v>
      </c>
      <c r="E46" t="str">
        <f>".521"</f>
        <v>.521</v>
      </c>
      <c r="F46" t="str">
        <f>".573"</f>
        <v>.573</v>
      </c>
      <c r="G46" t="str">
        <f>".607"</f>
        <v>.607</v>
      </c>
      <c r="H46" t="str">
        <f>".769"</f>
        <v>.769</v>
      </c>
      <c r="I46" t="str">
        <f>".2987"</f>
        <v>.2987</v>
      </c>
    </row>
    <row r="47" spans="1:9" ht="14.25">
      <c r="A47">
        <v>9</v>
      </c>
      <c r="B47" t="s">
        <v>16</v>
      </c>
      <c r="C47" t="s">
        <v>17</v>
      </c>
      <c r="D47" t="str">
        <f>".861"</f>
        <v>.861</v>
      </c>
      <c r="E47" t="str">
        <f>".651"</f>
        <v>.651</v>
      </c>
      <c r="F47" t="str">
        <f>".823"</f>
        <v>.823</v>
      </c>
      <c r="G47" t="str">
        <f>".522"</f>
        <v>.522</v>
      </c>
      <c r="H47" t="str">
        <f>".258"</f>
        <v>.258</v>
      </c>
      <c r="I47" t="str">
        <f>".3115"</f>
        <v>.3115</v>
      </c>
    </row>
    <row r="48" spans="1:9" ht="14.25">
      <c r="A48">
        <v>10</v>
      </c>
      <c r="B48" t="s">
        <v>35</v>
      </c>
      <c r="D48" t="str">
        <f>".495"</f>
        <v>.495</v>
      </c>
      <c r="E48" t="str">
        <f>".600"</f>
        <v>.600</v>
      </c>
      <c r="F48" t="str">
        <f>".950"</f>
        <v>.950</v>
      </c>
      <c r="G48" t="str">
        <f>".670"</f>
        <v>.670</v>
      </c>
      <c r="H48" t="str">
        <f>".573"</f>
        <v>.573</v>
      </c>
      <c r="I48" t="str">
        <f>".3288"</f>
        <v>.3288</v>
      </c>
    </row>
    <row r="49" spans="1:9" ht="14.25">
      <c r="A49">
        <v>11</v>
      </c>
      <c r="B49" t="s">
        <v>27</v>
      </c>
      <c r="D49" t="str">
        <f>".528"</f>
        <v>.528</v>
      </c>
      <c r="E49" t="str">
        <f>".650"</f>
        <v>.650</v>
      </c>
      <c r="F49" t="str">
        <f>".696"</f>
        <v>.696</v>
      </c>
      <c r="G49" t="str">
        <f>".783"</f>
        <v>.783</v>
      </c>
      <c r="H49" t="str">
        <f>".648"</f>
        <v>.648</v>
      </c>
      <c r="I49" t="str">
        <f>".3305"</f>
        <v>.3305</v>
      </c>
    </row>
    <row r="50" spans="1:9" ht="14.25">
      <c r="A50">
        <v>12</v>
      </c>
      <c r="B50" t="s">
        <v>26</v>
      </c>
      <c r="D50" t="str">
        <f>"1.006"</f>
        <v>1.006</v>
      </c>
      <c r="E50" t="str">
        <f>".540"</f>
        <v>.540</v>
      </c>
      <c r="F50" t="str">
        <f>".908"</f>
        <v>.908</v>
      </c>
      <c r="G50" t="str">
        <f>"1.162"</f>
        <v>1.162</v>
      </c>
      <c r="H50" t="str">
        <f>".608"</f>
        <v>.608</v>
      </c>
      <c r="I50" t="str">
        <f>".4224"</f>
        <v>.4224</v>
      </c>
    </row>
    <row r="51" spans="1:9" ht="14.25">
      <c r="A51">
        <v>13</v>
      </c>
      <c r="B51" t="s">
        <v>22</v>
      </c>
      <c r="C51" t="s">
        <v>23</v>
      </c>
      <c r="D51" t="str">
        <f>"10.000"</f>
        <v>10.000</v>
      </c>
      <c r="E51" t="str">
        <f>".351"</f>
        <v>.351</v>
      </c>
      <c r="F51" t="str">
        <f>"10.000"</f>
        <v>10.000</v>
      </c>
      <c r="G51" t="str">
        <f>".728"</f>
        <v>.728</v>
      </c>
      <c r="H51" t="str">
        <f>"10.000"</f>
        <v>10.000</v>
      </c>
      <c r="I51" t="str">
        <f>"3.1079"</f>
        <v>3.1079</v>
      </c>
    </row>
    <row r="52" ht="14.25">
      <c r="A52" t="s">
        <v>36</v>
      </c>
    </row>
    <row r="54" ht="14.25">
      <c r="A54" t="s">
        <v>37</v>
      </c>
    </row>
    <row r="55" spans="1:10" ht="14.25">
      <c r="A55" t="s">
        <v>4</v>
      </c>
      <c r="B55" t="s">
        <v>5</v>
      </c>
      <c r="C55" t="s">
        <v>6</v>
      </c>
      <c r="D55" t="s">
        <v>7</v>
      </c>
      <c r="E55" t="s">
        <v>8</v>
      </c>
      <c r="F55" t="s">
        <v>9</v>
      </c>
      <c r="G55" t="s">
        <v>10</v>
      </c>
      <c r="H55" t="s">
        <v>11</v>
      </c>
      <c r="I55" t="s">
        <v>12</v>
      </c>
      <c r="J55" t="s">
        <v>13</v>
      </c>
    </row>
    <row r="56" spans="1:9" ht="14.25">
      <c r="A56">
        <v>1</v>
      </c>
      <c r="B56" t="s">
        <v>14</v>
      </c>
      <c r="D56" t="str">
        <f>".344"</f>
        <v>.344</v>
      </c>
      <c r="E56" t="str">
        <f>".233"</f>
        <v>.233</v>
      </c>
      <c r="F56" t="str">
        <f>".386"</f>
        <v>.386</v>
      </c>
      <c r="G56" t="str">
        <f>".447"</f>
        <v>.447</v>
      </c>
      <c r="H56" t="str">
        <f>".742"</f>
        <v>.742</v>
      </c>
      <c r="I56" t="str">
        <f>".2152"</f>
        <v>.2152</v>
      </c>
    </row>
    <row r="57" spans="1:9" ht="14.25">
      <c r="A57">
        <v>2</v>
      </c>
      <c r="B57" t="s">
        <v>34</v>
      </c>
      <c r="D57" t="str">
        <f>".358"</f>
        <v>.358</v>
      </c>
      <c r="E57" t="str">
        <f>".408"</f>
        <v>.408</v>
      </c>
      <c r="F57" t="str">
        <f>".425"</f>
        <v>.425</v>
      </c>
      <c r="G57" t="str">
        <f>".484"</f>
        <v>.484</v>
      </c>
      <c r="H57" t="str">
        <f>".499"</f>
        <v>.499</v>
      </c>
      <c r="I57" t="str">
        <f>".2174"</f>
        <v>.2174</v>
      </c>
    </row>
    <row r="58" spans="1:9" ht="14.25">
      <c r="A58">
        <v>3</v>
      </c>
      <c r="B58" t="s">
        <v>15</v>
      </c>
      <c r="D58" t="str">
        <f>".619"</f>
        <v>.619</v>
      </c>
      <c r="E58" t="str">
        <f>".519"</f>
        <v>.519</v>
      </c>
      <c r="F58" t="str">
        <f>".502"</f>
        <v>.502</v>
      </c>
      <c r="G58" t="str">
        <f>".379"</f>
        <v>.379</v>
      </c>
      <c r="H58" t="str">
        <f>".336"</f>
        <v>.336</v>
      </c>
      <c r="I58" t="str">
        <f>".2355"</f>
        <v>.2355</v>
      </c>
    </row>
    <row r="59" spans="1:9" ht="14.25">
      <c r="A59">
        <v>4</v>
      </c>
      <c r="B59" t="s">
        <v>21</v>
      </c>
      <c r="D59" t="str">
        <f>".229"</f>
        <v>.229</v>
      </c>
      <c r="E59" t="str">
        <f>".617"</f>
        <v>.617</v>
      </c>
      <c r="F59" t="str">
        <f>".406"</f>
        <v>.406</v>
      </c>
      <c r="G59" t="str">
        <f>".588"</f>
        <v>.588</v>
      </c>
      <c r="H59" t="str">
        <f>".539"</f>
        <v>.539</v>
      </c>
      <c r="I59" t="str">
        <f>".2379"</f>
        <v>.2379</v>
      </c>
    </row>
    <row r="60" spans="1:9" ht="14.25">
      <c r="A60">
        <v>5</v>
      </c>
      <c r="B60" t="s">
        <v>18</v>
      </c>
      <c r="D60" t="str">
        <f>".354"</f>
        <v>.354</v>
      </c>
      <c r="E60" t="str">
        <f>".620"</f>
        <v>.620</v>
      </c>
      <c r="F60" t="str">
        <f>".400"</f>
        <v>.400</v>
      </c>
      <c r="G60" t="str">
        <f>".653"</f>
        <v>.653</v>
      </c>
      <c r="H60" t="str">
        <f>".561"</f>
        <v>.561</v>
      </c>
      <c r="I60" t="str">
        <f>".2588"</f>
        <v>.2588</v>
      </c>
    </row>
    <row r="61" spans="1:9" ht="14.25">
      <c r="A61">
        <v>6</v>
      </c>
      <c r="B61" t="s">
        <v>22</v>
      </c>
      <c r="C61" t="s">
        <v>23</v>
      </c>
      <c r="D61" t="str">
        <f>".335"</f>
        <v>.335</v>
      </c>
      <c r="E61" t="str">
        <f>".632"</f>
        <v>.632</v>
      </c>
      <c r="F61" t="str">
        <f>".603"</f>
        <v>.603</v>
      </c>
      <c r="G61" t="str">
        <f>".452"</f>
        <v>.452</v>
      </c>
      <c r="H61" t="str">
        <f>".806"</f>
        <v>.806</v>
      </c>
      <c r="I61" t="str">
        <f>".2828"</f>
        <v>.2828</v>
      </c>
    </row>
    <row r="62" spans="1:9" ht="14.25">
      <c r="A62">
        <v>7</v>
      </c>
      <c r="B62" t="s">
        <v>20</v>
      </c>
      <c r="D62" t="str">
        <f>".712"</f>
        <v>.712</v>
      </c>
      <c r="E62" t="str">
        <f>".664"</f>
        <v>.664</v>
      </c>
      <c r="F62" t="str">
        <f>".270"</f>
        <v>.270</v>
      </c>
      <c r="G62" t="str">
        <f>".690"</f>
        <v>.690</v>
      </c>
      <c r="H62" t="str">
        <f>".635"</f>
        <v>.635</v>
      </c>
      <c r="I62" t="str">
        <f>".2971"</f>
        <v>.2971</v>
      </c>
    </row>
    <row r="63" spans="1:9" ht="14.25">
      <c r="A63">
        <v>8</v>
      </c>
      <c r="B63" t="s">
        <v>24</v>
      </c>
      <c r="D63" t="str">
        <f>".609"</f>
        <v>.609</v>
      </c>
      <c r="E63" t="str">
        <f>".361"</f>
        <v>.361</v>
      </c>
      <c r="F63" t="str">
        <f>".377"</f>
        <v>.377</v>
      </c>
      <c r="G63" t="str">
        <f>".792"</f>
        <v>.792</v>
      </c>
      <c r="H63" t="str">
        <f>".947"</f>
        <v>.947</v>
      </c>
      <c r="I63" t="str">
        <f>".3086"</f>
        <v>.3086</v>
      </c>
    </row>
    <row r="64" spans="1:9" ht="14.25">
      <c r="A64">
        <v>9</v>
      </c>
      <c r="B64" t="s">
        <v>35</v>
      </c>
      <c r="D64" t="str">
        <f>".894"</f>
        <v>.894</v>
      </c>
      <c r="E64" t="str">
        <f>".469"</f>
        <v>.469</v>
      </c>
      <c r="F64" t="str">
        <f>".297"</f>
        <v>.297</v>
      </c>
      <c r="G64" t="str">
        <f>".763"</f>
        <v>.763</v>
      </c>
      <c r="H64" t="str">
        <f>".748"</f>
        <v>.748</v>
      </c>
      <c r="I64" t="str">
        <f>".3171"</f>
        <v>.3171</v>
      </c>
    </row>
    <row r="65" spans="1:9" ht="14.25">
      <c r="A65">
        <v>10</v>
      </c>
      <c r="B65" t="s">
        <v>16</v>
      </c>
      <c r="C65" t="s">
        <v>17</v>
      </c>
      <c r="D65" t="str">
        <f>".799"</f>
        <v>.799</v>
      </c>
      <c r="E65" t="str">
        <f>".580"</f>
        <v>.580</v>
      </c>
      <c r="F65" t="str">
        <f>".583"</f>
        <v>.583</v>
      </c>
      <c r="G65" t="str">
        <f>".394"</f>
        <v>.394</v>
      </c>
      <c r="H65" t="str">
        <f>"1.020"</f>
        <v>1.020</v>
      </c>
      <c r="I65" t="str">
        <f>".3376"</f>
        <v>.3376</v>
      </c>
    </row>
    <row r="66" spans="1:9" ht="14.25">
      <c r="A66">
        <v>11</v>
      </c>
      <c r="B66" t="s">
        <v>25</v>
      </c>
      <c r="D66" t="str">
        <f>".805"</f>
        <v>.805</v>
      </c>
      <c r="E66" t="str">
        <f>".727"</f>
        <v>.727</v>
      </c>
      <c r="F66" t="str">
        <f>".611"</f>
        <v>.611</v>
      </c>
      <c r="G66" t="str">
        <f>".494"</f>
        <v>.494</v>
      </c>
      <c r="H66" t="str">
        <f>".745"</f>
        <v>.745</v>
      </c>
      <c r="I66" t="str">
        <f>".3382"</f>
        <v>.3382</v>
      </c>
    </row>
    <row r="67" spans="1:9" ht="14.25">
      <c r="A67">
        <v>12</v>
      </c>
      <c r="B67" t="s">
        <v>19</v>
      </c>
      <c r="D67" t="str">
        <f>".540"</f>
        <v>.540</v>
      </c>
      <c r="E67" t="str">
        <f>".528"</f>
        <v>.528</v>
      </c>
      <c r="F67" t="str">
        <f>".605"</f>
        <v>.605</v>
      </c>
      <c r="G67" t="str">
        <f>".601"</f>
        <v>.601</v>
      </c>
      <c r="H67" t="str">
        <f>"1.181"</f>
        <v>1.181</v>
      </c>
      <c r="I67" t="str">
        <f>".3455"</f>
        <v>.3455</v>
      </c>
    </row>
    <row r="68" spans="1:9" ht="14.25">
      <c r="A68">
        <v>13</v>
      </c>
      <c r="B68" t="s">
        <v>26</v>
      </c>
      <c r="D68" t="str">
        <f>".965"</f>
        <v>.965</v>
      </c>
      <c r="E68" t="str">
        <f>".488"</f>
        <v>.488</v>
      </c>
      <c r="F68" t="str">
        <f>".906"</f>
        <v>.906</v>
      </c>
      <c r="G68" t="str">
        <f>".470"</f>
        <v>.470</v>
      </c>
      <c r="H68" t="str">
        <f>".641"</f>
        <v>.641</v>
      </c>
      <c r="I68" t="str">
        <f>".3470"</f>
        <v>.3470</v>
      </c>
    </row>
    <row r="69" spans="1:9" ht="14.25">
      <c r="A69">
        <v>14</v>
      </c>
      <c r="B69" t="s">
        <v>27</v>
      </c>
      <c r="D69" t="str">
        <f>".940"</f>
        <v>.940</v>
      </c>
      <c r="E69" t="str">
        <f>".974"</f>
        <v>.974</v>
      </c>
      <c r="F69" t="str">
        <f>"1.193"</f>
        <v>1.193</v>
      </c>
      <c r="G69" t="str">
        <f>"1.318"</f>
        <v>1.318</v>
      </c>
      <c r="H69" t="str">
        <f>"1.155"</f>
        <v>1.155</v>
      </c>
      <c r="I69" t="str">
        <f>".5580"</f>
        <v>.5580</v>
      </c>
    </row>
    <row r="70" ht="14.25">
      <c r="A70" t="s">
        <v>38</v>
      </c>
    </row>
    <row r="72" ht="14.25">
      <c r="A72" t="s">
        <v>39</v>
      </c>
    </row>
    <row r="73" spans="1:6" ht="14.25">
      <c r="A73" t="s">
        <v>4</v>
      </c>
      <c r="B73" t="s">
        <v>5</v>
      </c>
      <c r="C73" t="s">
        <v>40</v>
      </c>
      <c r="D73" t="s">
        <v>41</v>
      </c>
      <c r="E73" t="s">
        <v>42</v>
      </c>
      <c r="F73" t="s">
        <v>43</v>
      </c>
    </row>
    <row r="74" spans="1:6" ht="14.25">
      <c r="A74" t="str">
        <f>"1"</f>
        <v>1</v>
      </c>
      <c r="B74" t="s">
        <v>15</v>
      </c>
      <c r="D74" t="str">
        <f>".2182"</f>
        <v>.2182</v>
      </c>
      <c r="E74" t="str">
        <f>".1933"</f>
        <v>.1933</v>
      </c>
      <c r="F74" t="str">
        <f>".2057"</f>
        <v>.2057</v>
      </c>
    </row>
    <row r="75" spans="1:6" ht="14.25">
      <c r="A75" t="str">
        <f>"2"</f>
        <v>2</v>
      </c>
      <c r="B75" t="s">
        <v>14</v>
      </c>
      <c r="D75" t="str">
        <f>".1864"</f>
        <v>.1864</v>
      </c>
      <c r="E75" t="str">
        <f>".2757"</f>
        <v>.2757</v>
      </c>
      <c r="F75" t="str">
        <f>".2310"</f>
        <v>.2310</v>
      </c>
    </row>
    <row r="76" spans="1:6" ht="14.25">
      <c r="A76" t="str">
        <f>"3"</f>
        <v>3</v>
      </c>
      <c r="B76" t="s">
        <v>18</v>
      </c>
      <c r="D76" t="str">
        <f>".2762"</f>
        <v>.2762</v>
      </c>
      <c r="E76" t="str">
        <f>".2203"</f>
        <v>.2203</v>
      </c>
      <c r="F76" t="str">
        <f>".2483"</f>
        <v>.2483</v>
      </c>
    </row>
    <row r="77" spans="1:6" ht="14.25">
      <c r="A77" t="str">
        <f>"4"</f>
        <v>4</v>
      </c>
      <c r="B77" t="s">
        <v>19</v>
      </c>
      <c r="D77" t="str">
        <f>".2774"</f>
        <v>.2774</v>
      </c>
      <c r="E77" t="str">
        <f>".2541"</f>
        <v>.2541</v>
      </c>
      <c r="F77" t="str">
        <f>".2657"</f>
        <v>.2657</v>
      </c>
    </row>
    <row r="78" spans="1:6" ht="14.25">
      <c r="A78" t="str">
        <f>"5"</f>
        <v>5</v>
      </c>
      <c r="B78" t="s">
        <v>16</v>
      </c>
      <c r="C78" t="s">
        <v>17</v>
      </c>
      <c r="D78" t="str">
        <f>".2244"</f>
        <v>.2244</v>
      </c>
      <c r="E78" t="str">
        <f>".3115"</f>
        <v>.3115</v>
      </c>
      <c r="F78" t="str">
        <f>".2680"</f>
        <v>.2680</v>
      </c>
    </row>
    <row r="79" spans="1:6" ht="14.25">
      <c r="A79" t="str">
        <f>"6"</f>
        <v>6</v>
      </c>
      <c r="B79" t="s">
        <v>20</v>
      </c>
      <c r="D79" t="str">
        <f>".3056"</f>
        <v>.3056</v>
      </c>
      <c r="E79" t="str">
        <f>".2987"</f>
        <v>.2987</v>
      </c>
      <c r="F79" t="str">
        <f>".3021"</f>
        <v>.3021</v>
      </c>
    </row>
    <row r="80" spans="1:6" ht="14.25">
      <c r="A80" t="str">
        <f>"7"</f>
        <v>7</v>
      </c>
      <c r="B80" t="s">
        <v>24</v>
      </c>
      <c r="D80" t="str">
        <f>".3928"</f>
        <v>.3928</v>
      </c>
      <c r="E80" t="str">
        <f>".2268"</f>
        <v>.2268</v>
      </c>
      <c r="F80" t="str">
        <f>".3098"</f>
        <v>.3098</v>
      </c>
    </row>
    <row r="81" spans="1:6" ht="14.25">
      <c r="A81" t="str">
        <f>"8"</f>
        <v>8</v>
      </c>
      <c r="B81" t="s">
        <v>25</v>
      </c>
      <c r="D81" t="str">
        <f>".3986"</f>
        <v>.3986</v>
      </c>
      <c r="E81" t="str">
        <f>".2931"</f>
        <v>.2931</v>
      </c>
      <c r="F81" t="str">
        <f>".3459"</f>
        <v>.3459</v>
      </c>
    </row>
    <row r="82" spans="1:6" ht="14.25">
      <c r="A82" t="str">
        <f>"9"</f>
        <v>9</v>
      </c>
      <c r="B82" t="s">
        <v>27</v>
      </c>
      <c r="D82" t="str">
        <f>".4730"</f>
        <v>.4730</v>
      </c>
      <c r="E82" t="str">
        <f>".3305"</f>
        <v>.3305</v>
      </c>
      <c r="F82" t="str">
        <f>".4017"</f>
        <v>.4017</v>
      </c>
    </row>
    <row r="83" spans="1:6" ht="14.25">
      <c r="A83" t="str">
        <f>"10"</f>
        <v>10</v>
      </c>
      <c r="B83" t="s">
        <v>26</v>
      </c>
      <c r="D83" t="str">
        <f>".4004"</f>
        <v>.4004</v>
      </c>
      <c r="E83" t="str">
        <f>".4224"</f>
        <v>.4224</v>
      </c>
      <c r="F83" t="str">
        <f>".4114"</f>
        <v>.4114</v>
      </c>
    </row>
    <row r="84" spans="1:6" ht="14.25">
      <c r="A84" t="str">
        <f>"11"</f>
        <v>11</v>
      </c>
      <c r="B84" t="s">
        <v>22</v>
      </c>
      <c r="C84" t="s">
        <v>23</v>
      </c>
      <c r="D84" t="str">
        <f>".3158"</f>
        <v>.3158</v>
      </c>
      <c r="E84" t="str">
        <f>"3.1079"</f>
        <v>3.1079</v>
      </c>
      <c r="F84" t="str">
        <f>"1.7118"</f>
        <v>1.7118</v>
      </c>
    </row>
    <row r="86" ht="14.25">
      <c r="A86" t="s">
        <v>44</v>
      </c>
    </row>
    <row r="87" spans="1:6" ht="14.25">
      <c r="A87" t="s">
        <v>4</v>
      </c>
      <c r="B87" t="s">
        <v>5</v>
      </c>
      <c r="C87" t="s">
        <v>40</v>
      </c>
      <c r="D87" t="s">
        <v>45</v>
      </c>
      <c r="E87" t="s">
        <v>46</v>
      </c>
      <c r="F87" t="s">
        <v>43</v>
      </c>
    </row>
    <row r="88" spans="1:6" ht="14.25">
      <c r="A88" t="str">
        <f>"1"</f>
        <v>1</v>
      </c>
      <c r="B88" t="s">
        <v>14</v>
      </c>
      <c r="D88" t="str">
        <f>".1912"</f>
        <v>.1912</v>
      </c>
      <c r="E88" t="str">
        <f>".2152"</f>
        <v>.2152</v>
      </c>
      <c r="F88" t="str">
        <f>".2032"</f>
        <v>.2032</v>
      </c>
    </row>
    <row r="89" spans="1:6" ht="14.25">
      <c r="A89" t="str">
        <f>"2"</f>
        <v>2</v>
      </c>
      <c r="B89" t="s">
        <v>15</v>
      </c>
      <c r="D89" t="str">
        <f>".2104"</f>
        <v>.2104</v>
      </c>
      <c r="E89" t="str">
        <f>".2355"</f>
        <v>.2355</v>
      </c>
      <c r="F89" t="str">
        <f>".2229"</f>
        <v>.2229</v>
      </c>
    </row>
    <row r="90" spans="1:6" ht="14.25">
      <c r="A90" t="str">
        <f>"3"</f>
        <v>3</v>
      </c>
      <c r="B90" t="s">
        <v>21</v>
      </c>
      <c r="D90" t="str">
        <f>".2900"</f>
        <v>.2900</v>
      </c>
      <c r="E90" t="str">
        <f>".2379"</f>
        <v>.2379</v>
      </c>
      <c r="F90" t="str">
        <f>".2639"</f>
        <v>.2639</v>
      </c>
    </row>
    <row r="91" spans="1:6" ht="14.25">
      <c r="A91" t="str">
        <f>"4"</f>
        <v>4</v>
      </c>
      <c r="B91" t="s">
        <v>18</v>
      </c>
      <c r="D91" t="str">
        <f>".2792"</f>
        <v>.2792</v>
      </c>
      <c r="E91" t="str">
        <f>".2588"</f>
        <v>.2588</v>
      </c>
      <c r="F91" t="str">
        <f>".2690"</f>
        <v>.2690</v>
      </c>
    </row>
    <row r="92" spans="1:6" ht="14.25">
      <c r="A92" t="str">
        <f>"5"</f>
        <v>5</v>
      </c>
      <c r="B92" t="s">
        <v>16</v>
      </c>
      <c r="C92" t="s">
        <v>17</v>
      </c>
      <c r="D92" t="str">
        <f>".2104"</f>
        <v>.2104</v>
      </c>
      <c r="E92" t="str">
        <f>".3376"</f>
        <v>.3376</v>
      </c>
      <c r="F92" t="str">
        <f>".2740"</f>
        <v>.2740</v>
      </c>
    </row>
    <row r="93" spans="1:6" ht="14.25">
      <c r="A93" t="str">
        <f>"6"</f>
        <v>6</v>
      </c>
      <c r="B93" t="s">
        <v>26</v>
      </c>
      <c r="D93" t="str">
        <f>".2046"</f>
        <v>.2046</v>
      </c>
      <c r="E93" t="str">
        <f>".3470"</f>
        <v>.3470</v>
      </c>
      <c r="F93" t="str">
        <f>".2758"</f>
        <v>.2758</v>
      </c>
    </row>
    <row r="94" spans="1:6" ht="14.25">
      <c r="A94" t="str">
        <f>"7"</f>
        <v>7</v>
      </c>
      <c r="B94" t="s">
        <v>19</v>
      </c>
      <c r="D94" t="str">
        <f>".2128"</f>
        <v>.2128</v>
      </c>
      <c r="E94" t="str">
        <f>".3455"</f>
        <v>.3455</v>
      </c>
      <c r="F94" t="str">
        <f>".2791"</f>
        <v>.2791</v>
      </c>
    </row>
    <row r="95" spans="1:6" ht="14.25">
      <c r="A95" t="str">
        <f>"8"</f>
        <v>8</v>
      </c>
      <c r="B95" t="s">
        <v>22</v>
      </c>
      <c r="C95" t="s">
        <v>23</v>
      </c>
      <c r="D95" t="str">
        <f>".2878"</f>
        <v>.2878</v>
      </c>
      <c r="E95" t="str">
        <f>".2828"</f>
        <v>.2828</v>
      </c>
      <c r="F95" t="str">
        <f>".2853"</f>
        <v>.2853</v>
      </c>
    </row>
    <row r="96" spans="1:6" ht="14.25">
      <c r="A96" t="str">
        <f>"9"</f>
        <v>9</v>
      </c>
      <c r="B96" t="s">
        <v>24</v>
      </c>
      <c r="D96" t="str">
        <f>".2642"</f>
        <v>.2642</v>
      </c>
      <c r="E96" t="str">
        <f>".3086"</f>
        <v>.3086</v>
      </c>
      <c r="F96" t="str">
        <f>".2864"</f>
        <v>.2864</v>
      </c>
    </row>
    <row r="97" spans="1:6" ht="14.25">
      <c r="A97" t="str">
        <f>"10"</f>
        <v>10</v>
      </c>
      <c r="B97" t="s">
        <v>20</v>
      </c>
      <c r="D97" t="str">
        <f>".2934"</f>
        <v>.2934</v>
      </c>
      <c r="E97" t="str">
        <f>".2971"</f>
        <v>.2971</v>
      </c>
      <c r="F97" t="str">
        <f>".2952"</f>
        <v>.2952</v>
      </c>
    </row>
    <row r="98" spans="1:6" ht="14.25">
      <c r="A98" t="str">
        <f>"11"</f>
        <v>11</v>
      </c>
      <c r="B98" t="s">
        <v>25</v>
      </c>
      <c r="D98" t="str">
        <f>".3530"</f>
        <v>.3530</v>
      </c>
      <c r="E98" t="str">
        <f>".3382"</f>
        <v>.3382</v>
      </c>
      <c r="F98" t="str">
        <f>".3456"</f>
        <v>.3456</v>
      </c>
    </row>
    <row r="99" spans="1:6" ht="14.25">
      <c r="A99" t="str">
        <f>"12"</f>
        <v>12</v>
      </c>
      <c r="B99" t="s">
        <v>27</v>
      </c>
      <c r="D99" t="str">
        <f>".3386"</f>
        <v>.3386</v>
      </c>
      <c r="E99" t="str">
        <f>".5580"</f>
        <v>.5580</v>
      </c>
      <c r="F99" t="str">
        <f>".4483"</f>
        <v>.4483</v>
      </c>
    </row>
    <row r="101" ht="14.25">
      <c r="A101" t="s">
        <v>47</v>
      </c>
    </row>
    <row r="102" spans="1:8" ht="14.25">
      <c r="A102" t="s">
        <v>4</v>
      </c>
      <c r="B102" t="s">
        <v>5</v>
      </c>
      <c r="C102" t="s">
        <v>40</v>
      </c>
      <c r="D102" t="s">
        <v>41</v>
      </c>
      <c r="E102" t="s">
        <v>42</v>
      </c>
      <c r="F102" t="s">
        <v>45</v>
      </c>
      <c r="G102" t="s">
        <v>46</v>
      </c>
      <c r="H102" t="s">
        <v>43</v>
      </c>
    </row>
    <row r="103" spans="1:8" ht="14.25">
      <c r="A103" t="str">
        <f>"1"</f>
        <v>1</v>
      </c>
      <c r="B103" t="s">
        <v>15</v>
      </c>
      <c r="D103" t="str">
        <f>".2182"</f>
        <v>.2182</v>
      </c>
      <c r="E103" t="str">
        <f>".1933"</f>
        <v>.1933</v>
      </c>
      <c r="F103" t="str">
        <f>".2104"</f>
        <v>.2104</v>
      </c>
      <c r="G103" t="str">
        <f>".2355"</f>
        <v>.2355</v>
      </c>
      <c r="H103" t="str">
        <f>".2143"</f>
        <v>.2143</v>
      </c>
    </row>
    <row r="104" spans="1:8" ht="14.25">
      <c r="A104" t="str">
        <f>"2"</f>
        <v>2</v>
      </c>
      <c r="B104" t="s">
        <v>14</v>
      </c>
      <c r="D104" t="str">
        <f>".1864"</f>
        <v>.1864</v>
      </c>
      <c r="E104" t="str">
        <f>".2757"</f>
        <v>.2757</v>
      </c>
      <c r="F104" t="str">
        <f>".1912"</f>
        <v>.1912</v>
      </c>
      <c r="G104" t="str">
        <f>".2152"</f>
        <v>.2152</v>
      </c>
      <c r="H104" t="str">
        <f>".2171"</f>
        <v>.2171</v>
      </c>
    </row>
    <row r="105" spans="1:8" ht="14.25">
      <c r="A105" t="str">
        <f>"3"</f>
        <v>3</v>
      </c>
      <c r="B105" t="s">
        <v>18</v>
      </c>
      <c r="D105" t="str">
        <f>".2762"</f>
        <v>.2762</v>
      </c>
      <c r="E105" t="str">
        <f>".2203"</f>
        <v>.2203</v>
      </c>
      <c r="F105" t="str">
        <f>".2792"</f>
        <v>.2792</v>
      </c>
      <c r="G105" t="str">
        <f>".2588"</f>
        <v>.2588</v>
      </c>
      <c r="H105" t="str">
        <f>".2586"</f>
        <v>.2586</v>
      </c>
    </row>
    <row r="106" spans="1:8" ht="14.25">
      <c r="A106" t="str">
        <f>"4"</f>
        <v>4</v>
      </c>
      <c r="B106" t="s">
        <v>16</v>
      </c>
      <c r="C106" t="s">
        <v>17</v>
      </c>
      <c r="D106" t="str">
        <f>".2244"</f>
        <v>.2244</v>
      </c>
      <c r="E106" t="str">
        <f>".3115"</f>
        <v>.3115</v>
      </c>
      <c r="F106" t="str">
        <f>".2104"</f>
        <v>.2104</v>
      </c>
      <c r="G106" t="str">
        <f>".3376"</f>
        <v>.3376</v>
      </c>
      <c r="H106" t="str">
        <f>".2710"</f>
        <v>.2710</v>
      </c>
    </row>
    <row r="107" spans="1:8" ht="14.25">
      <c r="A107" t="str">
        <f>"5"</f>
        <v>5</v>
      </c>
      <c r="B107" t="s">
        <v>19</v>
      </c>
      <c r="D107" t="str">
        <f>".2774"</f>
        <v>.2774</v>
      </c>
      <c r="E107" t="str">
        <f>".2541"</f>
        <v>.2541</v>
      </c>
      <c r="F107" t="str">
        <f>".2128"</f>
        <v>.2128</v>
      </c>
      <c r="G107" t="str">
        <f>".3455"</f>
        <v>.3455</v>
      </c>
      <c r="H107" t="str">
        <f>".2724"</f>
        <v>.2724</v>
      </c>
    </row>
    <row r="108" spans="1:8" ht="14.25">
      <c r="A108" t="str">
        <f>"6"</f>
        <v>6</v>
      </c>
      <c r="B108" t="s">
        <v>24</v>
      </c>
      <c r="D108" t="str">
        <f>".3928"</f>
        <v>.3928</v>
      </c>
      <c r="E108" t="str">
        <f>".2268"</f>
        <v>.2268</v>
      </c>
      <c r="F108" t="str">
        <f>".2642"</f>
        <v>.2642</v>
      </c>
      <c r="G108" t="str">
        <f>".3086"</f>
        <v>.3086</v>
      </c>
      <c r="H108" t="str">
        <f>".2981"</f>
        <v>.2981</v>
      </c>
    </row>
    <row r="109" spans="1:8" ht="14.25">
      <c r="A109" t="str">
        <f>"7"</f>
        <v>7</v>
      </c>
      <c r="B109" t="s">
        <v>20</v>
      </c>
      <c r="D109" t="str">
        <f>".3056"</f>
        <v>.3056</v>
      </c>
      <c r="E109" t="str">
        <f>".2987"</f>
        <v>.2987</v>
      </c>
      <c r="F109" t="str">
        <f>".2934"</f>
        <v>.2934</v>
      </c>
      <c r="G109" t="str">
        <f>".2971"</f>
        <v>.2971</v>
      </c>
      <c r="H109" t="str">
        <f>".2987"</f>
        <v>.2987</v>
      </c>
    </row>
    <row r="110" spans="1:8" ht="14.25">
      <c r="A110" t="str">
        <f>"8"</f>
        <v>8</v>
      </c>
      <c r="B110" t="s">
        <v>26</v>
      </c>
      <c r="D110" t="str">
        <f>".4004"</f>
        <v>.4004</v>
      </c>
      <c r="E110" t="str">
        <f>".4224"</f>
        <v>.4224</v>
      </c>
      <c r="F110" t="str">
        <f>".2046"</f>
        <v>.2046</v>
      </c>
      <c r="G110" t="str">
        <f>".3470"</f>
        <v>.3470</v>
      </c>
      <c r="H110" t="str">
        <f>".3436"</f>
        <v>.3436</v>
      </c>
    </row>
    <row r="111" spans="1:8" ht="14.25">
      <c r="A111" t="str">
        <f>"9"</f>
        <v>9</v>
      </c>
      <c r="B111" t="s">
        <v>25</v>
      </c>
      <c r="D111" t="str">
        <f>".3986"</f>
        <v>.3986</v>
      </c>
      <c r="E111" t="str">
        <f>".2931"</f>
        <v>.2931</v>
      </c>
      <c r="F111" t="str">
        <f>".3530"</f>
        <v>.3530</v>
      </c>
      <c r="G111" t="str">
        <f>".3382"</f>
        <v>.3382</v>
      </c>
      <c r="H111" t="str">
        <f>".3457"</f>
        <v>.3457</v>
      </c>
    </row>
    <row r="112" spans="1:8" ht="14.25">
      <c r="A112" t="str">
        <f>"10"</f>
        <v>10</v>
      </c>
      <c r="B112" t="s">
        <v>27</v>
      </c>
      <c r="D112" t="str">
        <f>".4730"</f>
        <v>.4730</v>
      </c>
      <c r="E112" t="str">
        <f>".3305"</f>
        <v>.3305</v>
      </c>
      <c r="F112" t="str">
        <f>".3386"</f>
        <v>.3386</v>
      </c>
      <c r="G112" t="str">
        <f>".5580"</f>
        <v>.5580</v>
      </c>
      <c r="H112" t="str">
        <f>".4250"</f>
        <v>.4250</v>
      </c>
    </row>
    <row r="113" spans="1:8" ht="14.25">
      <c r="A113" t="str">
        <f>"11"</f>
        <v>11</v>
      </c>
      <c r="B113" t="s">
        <v>22</v>
      </c>
      <c r="C113" t="s">
        <v>23</v>
      </c>
      <c r="D113" t="str">
        <f>".3158"</f>
        <v>.3158</v>
      </c>
      <c r="E113" t="str">
        <f>"3.1079"</f>
        <v>3.1079</v>
      </c>
      <c r="F113" t="str">
        <f>".2878"</f>
        <v>.2878</v>
      </c>
      <c r="G113" t="str">
        <f>".2828"</f>
        <v>.2828</v>
      </c>
      <c r="H113" t="str">
        <f>".9986"</f>
        <v>.9986</v>
      </c>
    </row>
    <row r="115" ht="14.25">
      <c r="A11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2023-10-26T10:41:12Z</dcterms:created>
  <dcterms:modified xsi:type="dcterms:W3CDTF">2023-10-26T10:41:12Z</dcterms:modified>
  <cp:category/>
  <cp:version/>
  <cp:contentType/>
  <cp:contentStatus/>
</cp:coreProperties>
</file>