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93" windowHeight="8640" activeTab="0"/>
  </bookViews>
  <sheets>
    <sheet name="RCGC 2 Gun" sheetId="1" r:id="rId1"/>
  </sheets>
  <definedNames/>
  <calcPr fullCalcOnLoad="1"/>
</workbook>
</file>

<file path=xl/sharedStrings.xml><?xml version="1.0" encoding="utf-8"?>
<sst xmlns="http://schemas.openxmlformats.org/spreadsheetml/2006/main" count="194" uniqueCount="48">
  <si>
    <t>RCGC 2 Gun</t>
  </si>
  <si>
    <t>ROCKINGHAM COUNTY GUN CLUB,  REIDSVILLE NC</t>
  </si>
  <si>
    <t>06/10/2023 - 06/11/2023</t>
  </si>
  <si>
    <t>Heavy Varmint 5 Shot 100 Yards</t>
  </si>
  <si>
    <t>Rank</t>
  </si>
  <si>
    <t>Shooter</t>
  </si>
  <si>
    <t>NbrsaId</t>
  </si>
  <si>
    <t>Match1</t>
  </si>
  <si>
    <t>Match2</t>
  </si>
  <si>
    <t>Match3</t>
  </si>
  <si>
    <t>Match4</t>
  </si>
  <si>
    <t>Match5</t>
  </si>
  <si>
    <t>Agg</t>
  </si>
  <si>
    <t>Tie</t>
  </si>
  <si>
    <t xml:space="preserve">WAYNE CAMPBELL </t>
  </si>
  <si>
    <t xml:space="preserve">ROY DARNELL </t>
  </si>
  <si>
    <t xml:space="preserve">BUDDY ROSS </t>
  </si>
  <si>
    <t>R073</t>
  </si>
  <si>
    <t xml:space="preserve">DAVID MCDOWELL </t>
  </si>
  <si>
    <t>M062</t>
  </si>
  <si>
    <t xml:space="preserve">ALLEN ARNETTE </t>
  </si>
  <si>
    <t>W A TALLEY JR</t>
  </si>
  <si>
    <t xml:space="preserve">DAMON LOFLIN </t>
  </si>
  <si>
    <t xml:space="preserve">ZACK DARNELL </t>
  </si>
  <si>
    <t xml:space="preserve">STEVE HILL </t>
  </si>
  <si>
    <t xml:space="preserve">KEITH BURGESS </t>
  </si>
  <si>
    <t xml:space="preserve">BRADLEY MOORE </t>
  </si>
  <si>
    <t xml:space="preserve">DERRICK LOFLIN </t>
  </si>
  <si>
    <t xml:space="preserve">TERRY LEACH </t>
  </si>
  <si>
    <t xml:space="preserve">DAVID CONDER </t>
  </si>
  <si>
    <t xml:space="preserve">CALEB STACK </t>
  </si>
  <si>
    <t>Small Group - DAMON LOFLIN   0.127</t>
  </si>
  <si>
    <t>Light Varmint 5 Shot 100 Yards</t>
  </si>
  <si>
    <t>Small Group - BUDDY ROSS   0.096</t>
  </si>
  <si>
    <t>Heavy Varmint 5 Shot 200 Yards</t>
  </si>
  <si>
    <t>Small Group - BUDDY ROSS   0.191</t>
  </si>
  <si>
    <t>Light Varmint 5 Shot 200 Yards</t>
  </si>
  <si>
    <t>Small Group - STEVE HILL   0.361</t>
  </si>
  <si>
    <t>LV Grand</t>
  </si>
  <si>
    <t>Nbrsa Id</t>
  </si>
  <si>
    <t>LV5-100</t>
  </si>
  <si>
    <t>LV5-200</t>
  </si>
  <si>
    <t>GrandAgg</t>
  </si>
  <si>
    <t>HV Grand</t>
  </si>
  <si>
    <t>HV5-100</t>
  </si>
  <si>
    <t>HV5-200</t>
  </si>
  <si>
    <t>2-Gun</t>
  </si>
  <si>
    <t>Bughole Benchrest Scoring System Version 1.2.8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</si>
</sst>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16.140625" style="0" bestFit="1" customWidth="1"/>
    <col min="3" max="3" width="0" style="0" customWidth="1"/>
    <col min="9" max="9" width="6.140625" style="0" bestFit="1" customWidth="1"/>
    <col min="10" max="10" width="3.0039062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10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</row>
    <row r="7" spans="1:9" ht="14.25">
      <c r="A7">
        <v>1</v>
      </c>
      <c r="B7" t="s">
        <v>14</v>
      </c>
      <c r="D7" t="str">
        <f>".344"</f>
        <v>.344</v>
      </c>
      <c r="E7" t="str">
        <f>".229"</f>
        <v>.229</v>
      </c>
      <c r="F7" t="str">
        <f>".214"</f>
        <v>.214</v>
      </c>
      <c r="G7" t="str">
        <f>".235"</f>
        <v>.235</v>
      </c>
      <c r="H7" t="str">
        <f>".163"</f>
        <v>.163</v>
      </c>
      <c r="I7" t="str">
        <f>".2370"</f>
        <v>.2370</v>
      </c>
    </row>
    <row r="8" spans="1:9" ht="14.25">
      <c r="A8">
        <v>2</v>
      </c>
      <c r="B8" t="s">
        <v>15</v>
      </c>
      <c r="D8" t="str">
        <f>".252"</f>
        <v>.252</v>
      </c>
      <c r="E8" t="str">
        <f>".214"</f>
        <v>.214</v>
      </c>
      <c r="F8" t="str">
        <f>".313"</f>
        <v>.313</v>
      </c>
      <c r="G8" t="str">
        <f>".309"</f>
        <v>.309</v>
      </c>
      <c r="H8" t="str">
        <f>".164"</f>
        <v>.164</v>
      </c>
      <c r="I8" t="str">
        <f>".2504"</f>
        <v>.2504</v>
      </c>
    </row>
    <row r="9" spans="1:9" ht="14.25">
      <c r="A9">
        <v>3</v>
      </c>
      <c r="B9" t="s">
        <v>16</v>
      </c>
      <c r="C9" t="s">
        <v>17</v>
      </c>
      <c r="D9" t="str">
        <f>".178"</f>
        <v>.178</v>
      </c>
      <c r="E9" t="str">
        <f>".368"</f>
        <v>.368</v>
      </c>
      <c r="F9" t="str">
        <f>".216"</f>
        <v>.216</v>
      </c>
      <c r="G9" t="str">
        <f>".345"</f>
        <v>.345</v>
      </c>
      <c r="H9" t="str">
        <f>".184"</f>
        <v>.184</v>
      </c>
      <c r="I9" t="str">
        <f>".2582"</f>
        <v>.2582</v>
      </c>
    </row>
    <row r="10" spans="1:9" ht="14.25">
      <c r="A10">
        <v>4</v>
      </c>
      <c r="B10" t="s">
        <v>18</v>
      </c>
      <c r="C10" t="s">
        <v>19</v>
      </c>
      <c r="D10" t="str">
        <f>".262"</f>
        <v>.262</v>
      </c>
      <c r="E10" t="str">
        <f>".191"</f>
        <v>.191</v>
      </c>
      <c r="F10" t="str">
        <f>".155"</f>
        <v>.155</v>
      </c>
      <c r="G10" t="str">
        <f>".496"</f>
        <v>.496</v>
      </c>
      <c r="H10" t="str">
        <f>".204"</f>
        <v>.204</v>
      </c>
      <c r="I10" t="str">
        <f>".2616"</f>
        <v>.2616</v>
      </c>
    </row>
    <row r="11" spans="1:9" ht="14.25">
      <c r="A11">
        <v>5</v>
      </c>
      <c r="B11" t="s">
        <v>20</v>
      </c>
      <c r="D11" t="str">
        <f>".288"</f>
        <v>.288</v>
      </c>
      <c r="E11" t="str">
        <f>".186"</f>
        <v>.186</v>
      </c>
      <c r="F11" t="str">
        <f>".304"</f>
        <v>.304</v>
      </c>
      <c r="G11" t="str">
        <f>".323"</f>
        <v>.323</v>
      </c>
      <c r="H11" t="str">
        <f>".283"</f>
        <v>.283</v>
      </c>
      <c r="I11" t="str">
        <f>".2768"</f>
        <v>.2768</v>
      </c>
    </row>
    <row r="12" spans="1:9" ht="14.25">
      <c r="A12">
        <v>6</v>
      </c>
      <c r="B12" t="s">
        <v>21</v>
      </c>
      <c r="D12" t="str">
        <f>".165"</f>
        <v>.165</v>
      </c>
      <c r="E12" t="str">
        <f>".286"</f>
        <v>.286</v>
      </c>
      <c r="F12" t="str">
        <f>".503"</f>
        <v>.503</v>
      </c>
      <c r="G12" t="str">
        <f>".282"</f>
        <v>.282</v>
      </c>
      <c r="H12" t="str">
        <f>".284"</f>
        <v>.284</v>
      </c>
      <c r="I12" t="str">
        <f>".3040"</f>
        <v>.3040</v>
      </c>
    </row>
    <row r="13" spans="1:9" ht="14.25">
      <c r="A13">
        <v>7</v>
      </c>
      <c r="B13" t="s">
        <v>22</v>
      </c>
      <c r="D13" t="str">
        <f>".127"</f>
        <v>.127</v>
      </c>
      <c r="E13" t="str">
        <f>".598"</f>
        <v>.598</v>
      </c>
      <c r="F13" t="str">
        <f>".156"</f>
        <v>.156</v>
      </c>
      <c r="G13" t="str">
        <f>".396"</f>
        <v>.396</v>
      </c>
      <c r="H13" t="str">
        <f>".323"</f>
        <v>.323</v>
      </c>
      <c r="I13" t="str">
        <f>".3200"</f>
        <v>.3200</v>
      </c>
    </row>
    <row r="14" spans="1:9" ht="14.25">
      <c r="A14">
        <v>8</v>
      </c>
      <c r="B14" t="s">
        <v>23</v>
      </c>
      <c r="D14" t="str">
        <f>".286"</f>
        <v>.286</v>
      </c>
      <c r="E14" t="str">
        <f>".245"</f>
        <v>.245</v>
      </c>
      <c r="F14" t="str">
        <f>".363"</f>
        <v>.363</v>
      </c>
      <c r="G14" t="str">
        <f>".370"</f>
        <v>.370</v>
      </c>
      <c r="H14" t="str">
        <f>".428"</f>
        <v>.428</v>
      </c>
      <c r="I14" t="str">
        <f>".3384"</f>
        <v>.3384</v>
      </c>
    </row>
    <row r="15" spans="1:9" ht="14.25">
      <c r="A15">
        <v>9</v>
      </c>
      <c r="B15" t="s">
        <v>24</v>
      </c>
      <c r="D15" t="str">
        <f>".455"</f>
        <v>.455</v>
      </c>
      <c r="E15" t="str">
        <f>".418"</f>
        <v>.418</v>
      </c>
      <c r="F15" t="str">
        <f>".217"</f>
        <v>.217</v>
      </c>
      <c r="G15" t="str">
        <f>".309"</f>
        <v>.309</v>
      </c>
      <c r="H15" t="str">
        <f>".318"</f>
        <v>.318</v>
      </c>
      <c r="I15" t="str">
        <f>".3434"</f>
        <v>.3434</v>
      </c>
    </row>
    <row r="16" spans="1:9" ht="14.25">
      <c r="A16">
        <v>10</v>
      </c>
      <c r="B16" t="s">
        <v>25</v>
      </c>
      <c r="D16" t="str">
        <f>".539"</f>
        <v>.539</v>
      </c>
      <c r="E16" t="str">
        <f>".287"</f>
        <v>.287</v>
      </c>
      <c r="F16" t="str">
        <f>".411"</f>
        <v>.411</v>
      </c>
      <c r="G16" t="str">
        <f>".296"</f>
        <v>.296</v>
      </c>
      <c r="H16" t="str">
        <f>".321"</f>
        <v>.321</v>
      </c>
      <c r="I16" t="str">
        <f>".3708"</f>
        <v>.3708</v>
      </c>
    </row>
    <row r="17" spans="1:9" ht="14.25">
      <c r="A17">
        <v>11</v>
      </c>
      <c r="B17" t="s">
        <v>26</v>
      </c>
      <c r="D17" t="str">
        <f>".300"</f>
        <v>.300</v>
      </c>
      <c r="E17" t="str">
        <f>".303"</f>
        <v>.303</v>
      </c>
      <c r="F17" t="str">
        <f>".431"</f>
        <v>.431</v>
      </c>
      <c r="G17" t="str">
        <f>".494"</f>
        <v>.494</v>
      </c>
      <c r="H17" t="str">
        <f>".369"</f>
        <v>.369</v>
      </c>
      <c r="I17" t="str">
        <f>".3794"</f>
        <v>.3794</v>
      </c>
    </row>
    <row r="18" spans="1:9" ht="14.25">
      <c r="A18">
        <v>12</v>
      </c>
      <c r="B18" t="s">
        <v>27</v>
      </c>
      <c r="D18" t="str">
        <f>".364"</f>
        <v>.364</v>
      </c>
      <c r="E18" t="str">
        <f>".397"</f>
        <v>.397</v>
      </c>
      <c r="F18" t="str">
        <f>".305"</f>
        <v>.305</v>
      </c>
      <c r="G18" t="str">
        <f>".488"</f>
        <v>.488</v>
      </c>
      <c r="H18" t="str">
        <f>".352"</f>
        <v>.352</v>
      </c>
      <c r="I18" t="str">
        <f>".3812"</f>
        <v>.3812</v>
      </c>
    </row>
    <row r="19" spans="1:9" ht="14.25">
      <c r="A19">
        <v>13</v>
      </c>
      <c r="B19" t="s">
        <v>28</v>
      </c>
      <c r="D19" t="str">
        <f>".567"</f>
        <v>.567</v>
      </c>
      <c r="E19" t="str">
        <f>".298"</f>
        <v>.298</v>
      </c>
      <c r="F19" t="str">
        <f>".467"</f>
        <v>.467</v>
      </c>
      <c r="G19" t="str">
        <f>".547"</f>
        <v>.547</v>
      </c>
      <c r="H19" t="str">
        <f>".296"</f>
        <v>.296</v>
      </c>
      <c r="I19" t="str">
        <f>".4350"</f>
        <v>.4350</v>
      </c>
    </row>
    <row r="20" spans="1:9" ht="14.25">
      <c r="A20">
        <v>14</v>
      </c>
      <c r="B20" t="s">
        <v>29</v>
      </c>
      <c r="D20" t="str">
        <f>".552"</f>
        <v>.552</v>
      </c>
      <c r="E20" t="str">
        <f>".308"</f>
        <v>.308</v>
      </c>
      <c r="F20" t="str">
        <f>".518"</f>
        <v>.518</v>
      </c>
      <c r="G20" t="str">
        <f>".303"</f>
        <v>.303</v>
      </c>
      <c r="H20" t="str">
        <f>".585"</f>
        <v>.585</v>
      </c>
      <c r="I20" t="str">
        <f>".4532"</f>
        <v>.4532</v>
      </c>
    </row>
    <row r="21" spans="1:9" ht="14.25">
      <c r="A21">
        <v>15</v>
      </c>
      <c r="B21" t="s">
        <v>30</v>
      </c>
      <c r="D21" t="str">
        <f>".407"</f>
        <v>.407</v>
      </c>
      <c r="E21" t="str">
        <f>".296"</f>
        <v>.296</v>
      </c>
      <c r="F21" t="str">
        <f>"1.348"</f>
        <v>1.348</v>
      </c>
      <c r="G21" t="str">
        <f>".575"</f>
        <v>.575</v>
      </c>
      <c r="H21" t="str">
        <f>".306"</f>
        <v>.306</v>
      </c>
      <c r="I21" t="str">
        <f>".5864"</f>
        <v>.5864</v>
      </c>
    </row>
    <row r="22" ht="14.25">
      <c r="A22" t="s">
        <v>31</v>
      </c>
    </row>
    <row r="24" ht="14.25">
      <c r="A24" t="s">
        <v>32</v>
      </c>
    </row>
    <row r="25" spans="1:10" ht="14.25">
      <c r="A25" t="s">
        <v>4</v>
      </c>
      <c r="B25" t="s">
        <v>5</v>
      </c>
      <c r="C25" t="s">
        <v>6</v>
      </c>
      <c r="D25" t="s">
        <v>7</v>
      </c>
      <c r="E25" t="s">
        <v>8</v>
      </c>
      <c r="F25" t="s">
        <v>9</v>
      </c>
      <c r="G25" t="s">
        <v>10</v>
      </c>
      <c r="H25" t="s">
        <v>11</v>
      </c>
      <c r="I25" t="s">
        <v>12</v>
      </c>
      <c r="J25" t="s">
        <v>13</v>
      </c>
    </row>
    <row r="26" spans="1:9" ht="14.25">
      <c r="A26">
        <v>1</v>
      </c>
      <c r="B26" t="s">
        <v>16</v>
      </c>
      <c r="C26" t="s">
        <v>17</v>
      </c>
      <c r="D26" t="str">
        <f>".289"</f>
        <v>.289</v>
      </c>
      <c r="E26" t="str">
        <f>".096"</f>
        <v>.096</v>
      </c>
      <c r="F26" t="str">
        <f>".292"</f>
        <v>.292</v>
      </c>
      <c r="G26" t="str">
        <f>".190"</f>
        <v>.190</v>
      </c>
      <c r="H26" t="str">
        <f>".111"</f>
        <v>.111</v>
      </c>
      <c r="I26" t="str">
        <f>".1956"</f>
        <v>.1956</v>
      </c>
    </row>
    <row r="27" spans="1:9" ht="14.25">
      <c r="A27">
        <v>2</v>
      </c>
      <c r="B27" t="s">
        <v>14</v>
      </c>
      <c r="D27" t="str">
        <f>".273"</f>
        <v>.273</v>
      </c>
      <c r="E27" t="str">
        <f>".213"</f>
        <v>.213</v>
      </c>
      <c r="F27" t="str">
        <f>".186"</f>
        <v>.186</v>
      </c>
      <c r="G27" t="str">
        <f>".219"</f>
        <v>.219</v>
      </c>
      <c r="H27" t="str">
        <f>".153"</f>
        <v>.153</v>
      </c>
      <c r="I27" t="str">
        <f>".2088"</f>
        <v>.2088</v>
      </c>
    </row>
    <row r="28" spans="1:9" ht="14.25">
      <c r="A28">
        <v>3</v>
      </c>
      <c r="B28" t="s">
        <v>20</v>
      </c>
      <c r="D28" t="str">
        <f>".250"</f>
        <v>.250</v>
      </c>
      <c r="E28" t="str">
        <f>".150"</f>
        <v>.150</v>
      </c>
      <c r="F28" t="str">
        <f>".333"</f>
        <v>.333</v>
      </c>
      <c r="G28" t="str">
        <f>".282"</f>
        <v>.282</v>
      </c>
      <c r="H28" t="str">
        <f>".096"</f>
        <v>.096</v>
      </c>
      <c r="I28" t="str">
        <f>".2222"</f>
        <v>.2222</v>
      </c>
    </row>
    <row r="29" spans="1:9" ht="14.25">
      <c r="A29">
        <v>4</v>
      </c>
      <c r="B29" t="s">
        <v>24</v>
      </c>
      <c r="D29" t="str">
        <f>".218"</f>
        <v>.218</v>
      </c>
      <c r="E29" t="str">
        <f>".122"</f>
        <v>.122</v>
      </c>
      <c r="F29" t="str">
        <f>".207"</f>
        <v>.207</v>
      </c>
      <c r="G29" t="str">
        <f>".345"</f>
        <v>.345</v>
      </c>
      <c r="H29" t="str">
        <f>".278"</f>
        <v>.278</v>
      </c>
      <c r="I29" t="str">
        <f>".2340"</f>
        <v>.2340</v>
      </c>
    </row>
    <row r="30" spans="1:9" ht="14.25">
      <c r="A30">
        <v>5</v>
      </c>
      <c r="B30" t="s">
        <v>25</v>
      </c>
      <c r="D30" t="str">
        <f>".155"</f>
        <v>.155</v>
      </c>
      <c r="E30" t="str">
        <f>".303"</f>
        <v>.303</v>
      </c>
      <c r="F30" t="str">
        <f>".164"</f>
        <v>.164</v>
      </c>
      <c r="G30" t="str">
        <f>".261"</f>
        <v>.261</v>
      </c>
      <c r="H30" t="str">
        <f>".352"</f>
        <v>.352</v>
      </c>
      <c r="I30" t="str">
        <f>".2470"</f>
        <v>.2470</v>
      </c>
    </row>
    <row r="31" spans="1:9" ht="14.25">
      <c r="A31">
        <v>6</v>
      </c>
      <c r="B31" t="s">
        <v>18</v>
      </c>
      <c r="C31" t="s">
        <v>19</v>
      </c>
      <c r="D31" t="str">
        <f>".301"</f>
        <v>.301</v>
      </c>
      <c r="E31" t="str">
        <f>".245"</f>
        <v>.245</v>
      </c>
      <c r="F31" t="str">
        <f>".234"</f>
        <v>.234</v>
      </c>
      <c r="G31" t="str">
        <f>".290"</f>
        <v>.290</v>
      </c>
      <c r="H31" t="str">
        <f>".406"</f>
        <v>.406</v>
      </c>
      <c r="I31" t="str">
        <f>".2952"</f>
        <v>.2952</v>
      </c>
    </row>
    <row r="32" spans="1:9" ht="14.25">
      <c r="A32">
        <v>7</v>
      </c>
      <c r="B32" t="s">
        <v>30</v>
      </c>
      <c r="D32" t="str">
        <f>".396"</f>
        <v>.396</v>
      </c>
      <c r="E32" t="str">
        <f>".286"</f>
        <v>.286</v>
      </c>
      <c r="F32" t="str">
        <f>".256"</f>
        <v>.256</v>
      </c>
      <c r="G32" t="str">
        <f>".349"</f>
        <v>.349</v>
      </c>
      <c r="H32" t="str">
        <f>".262"</f>
        <v>.262</v>
      </c>
      <c r="I32" t="str">
        <f>".3098"</f>
        <v>.3098</v>
      </c>
    </row>
    <row r="33" spans="1:9" ht="14.25">
      <c r="A33">
        <v>8</v>
      </c>
      <c r="B33" t="s">
        <v>21</v>
      </c>
      <c r="D33" t="str">
        <f>".215"</f>
        <v>.215</v>
      </c>
      <c r="E33" t="str">
        <f>".303"</f>
        <v>.303</v>
      </c>
      <c r="F33" t="str">
        <f>".398"</f>
        <v>.398</v>
      </c>
      <c r="G33" t="str">
        <f>".258"</f>
        <v>.258</v>
      </c>
      <c r="H33" t="str">
        <f>".393"</f>
        <v>.393</v>
      </c>
      <c r="I33" t="str">
        <f>".3134"</f>
        <v>.3134</v>
      </c>
    </row>
    <row r="34" spans="1:9" ht="14.25">
      <c r="A34">
        <v>9</v>
      </c>
      <c r="B34" t="s">
        <v>29</v>
      </c>
      <c r="D34" t="str">
        <f>".251"</f>
        <v>.251</v>
      </c>
      <c r="E34" t="str">
        <f>".478"</f>
        <v>.478</v>
      </c>
      <c r="F34" t="str">
        <f>".487"</f>
        <v>.487</v>
      </c>
      <c r="G34" t="str">
        <f>".270"</f>
        <v>.270</v>
      </c>
      <c r="H34" t="str">
        <f>".161"</f>
        <v>.161</v>
      </c>
      <c r="I34" t="str">
        <f>".3294"</f>
        <v>.3294</v>
      </c>
    </row>
    <row r="35" spans="1:9" ht="14.25">
      <c r="A35">
        <v>10</v>
      </c>
      <c r="B35" t="s">
        <v>23</v>
      </c>
      <c r="D35" t="str">
        <f>".233"</f>
        <v>.233</v>
      </c>
      <c r="E35" t="str">
        <f>".315"</f>
        <v>.315</v>
      </c>
      <c r="F35" t="str">
        <f>".182"</f>
        <v>.182</v>
      </c>
      <c r="G35" t="str">
        <f>".414"</f>
        <v>.414</v>
      </c>
      <c r="H35" t="str">
        <f>".530"</f>
        <v>.530</v>
      </c>
      <c r="I35" t="str">
        <f>".3348"</f>
        <v>.3348</v>
      </c>
    </row>
    <row r="36" spans="1:9" ht="14.25">
      <c r="A36">
        <v>11</v>
      </c>
      <c r="B36" t="s">
        <v>15</v>
      </c>
      <c r="D36" t="str">
        <f>".475"</f>
        <v>.475</v>
      </c>
      <c r="E36" t="str">
        <f>".543"</f>
        <v>.543</v>
      </c>
      <c r="F36" t="str">
        <f>".153"</f>
        <v>.153</v>
      </c>
      <c r="G36" t="str">
        <f>".186"</f>
        <v>.186</v>
      </c>
      <c r="H36" t="str">
        <f>".321"</f>
        <v>.321</v>
      </c>
      <c r="I36" t="str">
        <f>".3356"</f>
        <v>.3356</v>
      </c>
    </row>
    <row r="37" spans="1:9" ht="14.25">
      <c r="A37">
        <v>12</v>
      </c>
      <c r="B37" t="s">
        <v>28</v>
      </c>
      <c r="D37" t="str">
        <f>".338"</f>
        <v>.338</v>
      </c>
      <c r="E37" t="str">
        <f>".501"</f>
        <v>.501</v>
      </c>
      <c r="F37" t="str">
        <f>".225"</f>
        <v>.225</v>
      </c>
      <c r="G37" t="str">
        <f>".249"</f>
        <v>.249</v>
      </c>
      <c r="H37" t="str">
        <f>".375"</f>
        <v>.375</v>
      </c>
      <c r="I37" t="str">
        <f>".3376"</f>
        <v>.3376</v>
      </c>
    </row>
    <row r="38" spans="1:9" ht="14.25">
      <c r="A38">
        <v>13</v>
      </c>
      <c r="B38" t="s">
        <v>27</v>
      </c>
      <c r="D38" t="str">
        <f>".357"</f>
        <v>.357</v>
      </c>
      <c r="E38" t="str">
        <f>".268"</f>
        <v>.268</v>
      </c>
      <c r="F38" t="str">
        <f>".492"</f>
        <v>.492</v>
      </c>
      <c r="G38" t="str">
        <f>".286"</f>
        <v>.286</v>
      </c>
      <c r="H38" t="str">
        <f>".402"</f>
        <v>.402</v>
      </c>
      <c r="I38" t="str">
        <f>".3610"</f>
        <v>.3610</v>
      </c>
    </row>
    <row r="39" spans="1:9" ht="14.25">
      <c r="A39">
        <v>14</v>
      </c>
      <c r="B39" t="s">
        <v>22</v>
      </c>
      <c r="D39" t="str">
        <f>"1.387"</f>
        <v>1.387</v>
      </c>
      <c r="E39" t="str">
        <f>".376"</f>
        <v>.376</v>
      </c>
      <c r="F39" t="str">
        <f>".182"</f>
        <v>.182</v>
      </c>
      <c r="G39" t="str">
        <f>".102"</f>
        <v>.102</v>
      </c>
      <c r="H39" t="str">
        <f>".210"</f>
        <v>.210</v>
      </c>
      <c r="I39" t="str">
        <f>".4514"</f>
        <v>.4514</v>
      </c>
    </row>
    <row r="40" spans="1:9" ht="14.25">
      <c r="A40">
        <v>15</v>
      </c>
      <c r="B40" t="s">
        <v>26</v>
      </c>
      <c r="D40" t="str">
        <f>"5.000"</f>
        <v>5.000</v>
      </c>
      <c r="E40" t="str">
        <f>".433"</f>
        <v>.433</v>
      </c>
      <c r="F40" t="str">
        <f>".292"</f>
        <v>.292</v>
      </c>
      <c r="G40" t="str">
        <f>".181"</f>
        <v>.181</v>
      </c>
      <c r="H40" t="str">
        <f>".270"</f>
        <v>.270</v>
      </c>
      <c r="I40" t="str">
        <f>"1.2352"</f>
        <v>1.2352</v>
      </c>
    </row>
    <row r="41" ht="14.25">
      <c r="A41" t="s">
        <v>33</v>
      </c>
    </row>
    <row r="43" ht="14.25">
      <c r="A43" t="s">
        <v>34</v>
      </c>
    </row>
    <row r="44" spans="1:10" ht="14.25">
      <c r="A44" t="s">
        <v>4</v>
      </c>
      <c r="B44" t="s">
        <v>5</v>
      </c>
      <c r="C44" t="s">
        <v>6</v>
      </c>
      <c r="D44" t="s">
        <v>7</v>
      </c>
      <c r="E44" t="s">
        <v>8</v>
      </c>
      <c r="F44" t="s">
        <v>9</v>
      </c>
      <c r="G44" t="s">
        <v>10</v>
      </c>
      <c r="H44" t="s">
        <v>11</v>
      </c>
      <c r="I44" t="s">
        <v>12</v>
      </c>
      <c r="J44" t="s">
        <v>13</v>
      </c>
    </row>
    <row r="45" spans="1:9" ht="14.25">
      <c r="A45">
        <v>1</v>
      </c>
      <c r="B45" t="s">
        <v>14</v>
      </c>
      <c r="D45" t="str">
        <f>".212"</f>
        <v>.212</v>
      </c>
      <c r="E45" t="str">
        <f>".558"</f>
        <v>.558</v>
      </c>
      <c r="F45" t="str">
        <f>".533"</f>
        <v>.533</v>
      </c>
      <c r="G45" t="str">
        <f>".368"</f>
        <v>.368</v>
      </c>
      <c r="H45" t="str">
        <f>".341"</f>
        <v>.341</v>
      </c>
      <c r="I45" t="str">
        <f>".2012"</f>
        <v>.2012</v>
      </c>
    </row>
    <row r="46" spans="1:9" ht="14.25">
      <c r="A46">
        <v>2</v>
      </c>
      <c r="B46" t="s">
        <v>28</v>
      </c>
      <c r="D46" t="str">
        <f>".614"</f>
        <v>.614</v>
      </c>
      <c r="E46" t="str">
        <f>".400"</f>
        <v>.400</v>
      </c>
      <c r="F46" t="str">
        <f>".390"</f>
        <v>.390</v>
      </c>
      <c r="G46" t="str">
        <f>".778"</f>
        <v>.778</v>
      </c>
      <c r="H46" t="str">
        <f>".688"</f>
        <v>.688</v>
      </c>
      <c r="I46" t="str">
        <f>".2870"</f>
        <v>.2870</v>
      </c>
    </row>
    <row r="47" spans="1:9" ht="14.25">
      <c r="A47">
        <v>3</v>
      </c>
      <c r="B47" t="s">
        <v>16</v>
      </c>
      <c r="C47" t="s">
        <v>17</v>
      </c>
      <c r="D47" t="str">
        <f>".445"</f>
        <v>.445</v>
      </c>
      <c r="E47" t="str">
        <f>".937"</f>
        <v>.937</v>
      </c>
      <c r="F47" t="str">
        <f>".191"</f>
        <v>.191</v>
      </c>
      <c r="G47" t="str">
        <f>".571"</f>
        <v>.571</v>
      </c>
      <c r="H47" t="str">
        <f>".757"</f>
        <v>.757</v>
      </c>
      <c r="I47" t="str">
        <f>".2901"</f>
        <v>.2901</v>
      </c>
    </row>
    <row r="48" spans="1:9" ht="14.25">
      <c r="A48">
        <v>4</v>
      </c>
      <c r="B48" t="s">
        <v>25</v>
      </c>
      <c r="D48" t="str">
        <f>".448"</f>
        <v>.448</v>
      </c>
      <c r="E48" t="str">
        <f>".572"</f>
        <v>.572</v>
      </c>
      <c r="F48" t="str">
        <f>".598"</f>
        <v>.598</v>
      </c>
      <c r="G48" t="str">
        <f>".775"</f>
        <v>.775</v>
      </c>
      <c r="H48" t="str">
        <f>".624"</f>
        <v>.624</v>
      </c>
      <c r="I48" t="str">
        <f>".3017"</f>
        <v>.3017</v>
      </c>
    </row>
    <row r="49" spans="1:9" ht="14.25">
      <c r="A49">
        <v>5</v>
      </c>
      <c r="B49" t="s">
        <v>24</v>
      </c>
      <c r="D49" t="str">
        <f>".607"</f>
        <v>.607</v>
      </c>
      <c r="E49" t="str">
        <f>".522"</f>
        <v>.522</v>
      </c>
      <c r="F49" t="str">
        <f>".727"</f>
        <v>.727</v>
      </c>
      <c r="G49" t="str">
        <f>".748"</f>
        <v>.748</v>
      </c>
      <c r="H49" t="str">
        <f>".497"</f>
        <v>.497</v>
      </c>
      <c r="I49" t="str">
        <f>".3101"</f>
        <v>.3101</v>
      </c>
    </row>
    <row r="50" spans="1:9" ht="14.25">
      <c r="A50">
        <v>6</v>
      </c>
      <c r="B50" t="s">
        <v>20</v>
      </c>
      <c r="D50" t="str">
        <f>".466"</f>
        <v>.466</v>
      </c>
      <c r="E50" t="str">
        <f>".619"</f>
        <v>.619</v>
      </c>
      <c r="F50" t="str">
        <f>".967"</f>
        <v>.967</v>
      </c>
      <c r="G50" t="str">
        <f>".577"</f>
        <v>.577</v>
      </c>
      <c r="H50" t="str">
        <f>".499"</f>
        <v>.499</v>
      </c>
      <c r="I50" t="str">
        <f>".3128"</f>
        <v>.3128</v>
      </c>
    </row>
    <row r="51" spans="1:9" ht="14.25">
      <c r="A51">
        <v>7</v>
      </c>
      <c r="B51" t="s">
        <v>23</v>
      </c>
      <c r="D51" t="str">
        <f>".362"</f>
        <v>.362</v>
      </c>
      <c r="E51" t="str">
        <f>".868"</f>
        <v>.868</v>
      </c>
      <c r="F51" t="str">
        <f>".674"</f>
        <v>.674</v>
      </c>
      <c r="G51" t="str">
        <f>".590"</f>
        <v>.590</v>
      </c>
      <c r="H51" t="str">
        <f>".658"</f>
        <v>.658</v>
      </c>
      <c r="I51" t="str">
        <f>".3152"</f>
        <v>.3152</v>
      </c>
    </row>
    <row r="52" spans="1:9" ht="14.25">
      <c r="A52">
        <v>8</v>
      </c>
      <c r="B52" t="s">
        <v>26</v>
      </c>
      <c r="D52" t="str">
        <f>".534"</f>
        <v>.534</v>
      </c>
      <c r="E52" t="str">
        <f>".500"</f>
        <v>.500</v>
      </c>
      <c r="F52" t="str">
        <f>".651"</f>
        <v>.651</v>
      </c>
      <c r="G52" t="str">
        <f>".699"</f>
        <v>.699</v>
      </c>
      <c r="H52" t="str">
        <f>".826"</f>
        <v>.826</v>
      </c>
      <c r="I52" t="str">
        <f>".3210"</f>
        <v>.3210</v>
      </c>
    </row>
    <row r="53" spans="1:9" ht="14.25">
      <c r="A53">
        <v>9</v>
      </c>
      <c r="B53" t="s">
        <v>18</v>
      </c>
      <c r="C53" t="s">
        <v>19</v>
      </c>
      <c r="D53" t="str">
        <f>".423"</f>
        <v>.423</v>
      </c>
      <c r="E53" t="str">
        <f>"1.015"</f>
        <v>1.015</v>
      </c>
      <c r="F53" t="str">
        <f>".555"</f>
        <v>.555</v>
      </c>
      <c r="G53" t="str">
        <f>".460"</f>
        <v>.460</v>
      </c>
      <c r="H53" t="str">
        <f>".791"</f>
        <v>.791</v>
      </c>
      <c r="I53" t="str">
        <f>".3244"</f>
        <v>.3244</v>
      </c>
    </row>
    <row r="54" spans="1:9" ht="14.25">
      <c r="A54">
        <v>10</v>
      </c>
      <c r="B54" t="s">
        <v>29</v>
      </c>
      <c r="D54" t="str">
        <f>".323"</f>
        <v>.323</v>
      </c>
      <c r="E54" t="str">
        <f>".832"</f>
        <v>.832</v>
      </c>
      <c r="F54" t="str">
        <f>".621"</f>
        <v>.621</v>
      </c>
      <c r="G54" t="str">
        <f>".755"</f>
        <v>.755</v>
      </c>
      <c r="H54" t="str">
        <f>".754"</f>
        <v>.754</v>
      </c>
      <c r="I54" t="str">
        <f>".3285"</f>
        <v>.3285</v>
      </c>
    </row>
    <row r="55" spans="1:9" ht="14.25">
      <c r="A55">
        <v>11</v>
      </c>
      <c r="B55" t="s">
        <v>27</v>
      </c>
      <c r="D55" t="str">
        <f>".662"</f>
        <v>.662</v>
      </c>
      <c r="E55" t="str">
        <f>".735"</f>
        <v>.735</v>
      </c>
      <c r="F55" t="str">
        <f>".373"</f>
        <v>.373</v>
      </c>
      <c r="G55" t="str">
        <f>".704"</f>
        <v>.704</v>
      </c>
      <c r="H55" t="str">
        <f>".928"</f>
        <v>.928</v>
      </c>
      <c r="I55" t="str">
        <f>".3402"</f>
        <v>.3402</v>
      </c>
    </row>
    <row r="56" spans="1:9" ht="14.25">
      <c r="A56">
        <v>12</v>
      </c>
      <c r="B56" t="s">
        <v>21</v>
      </c>
      <c r="D56" t="str">
        <f>".380"</f>
        <v>.380</v>
      </c>
      <c r="E56" t="str">
        <f>".526"</f>
        <v>.526</v>
      </c>
      <c r="F56" t="str">
        <f>".834"</f>
        <v>.834</v>
      </c>
      <c r="G56" t="str">
        <f>".902"</f>
        <v>.902</v>
      </c>
      <c r="H56" t="str">
        <f>".878"</f>
        <v>.878</v>
      </c>
      <c r="I56" t="str">
        <f>".3520"</f>
        <v>.3520</v>
      </c>
    </row>
    <row r="57" spans="1:9" ht="14.25">
      <c r="A57">
        <v>13</v>
      </c>
      <c r="B57" t="s">
        <v>30</v>
      </c>
      <c r="D57" t="str">
        <f>".646"</f>
        <v>.646</v>
      </c>
      <c r="E57" t="str">
        <f>".533"</f>
        <v>.533</v>
      </c>
      <c r="F57" t="str">
        <f>".603"</f>
        <v>.603</v>
      </c>
      <c r="G57" t="str">
        <f>"1.300"</f>
        <v>1.300</v>
      </c>
      <c r="H57" t="str">
        <f>".669"</f>
        <v>.669</v>
      </c>
      <c r="I57" t="str">
        <f>".3751"</f>
        <v>.3751</v>
      </c>
    </row>
    <row r="58" spans="1:9" ht="14.25">
      <c r="A58">
        <v>14</v>
      </c>
      <c r="B58" t="s">
        <v>15</v>
      </c>
      <c r="D58" t="str">
        <f>".911"</f>
        <v>.911</v>
      </c>
      <c r="E58" t="str">
        <f>".614"</f>
        <v>.614</v>
      </c>
      <c r="F58" t="str">
        <f>".914"</f>
        <v>.914</v>
      </c>
      <c r="G58" t="str">
        <f>".612"</f>
        <v>.612</v>
      </c>
      <c r="H58" t="str">
        <f>"1.016"</f>
        <v>1.016</v>
      </c>
      <c r="I58" t="str">
        <f>".4067"</f>
        <v>.4067</v>
      </c>
    </row>
    <row r="59" spans="1:9" ht="14.25">
      <c r="A59">
        <v>15</v>
      </c>
      <c r="B59" t="s">
        <v>22</v>
      </c>
      <c r="D59" t="str">
        <f>".300"</f>
        <v>.300</v>
      </c>
      <c r="E59" t="str">
        <f>"1.066"</f>
        <v>1.066</v>
      </c>
      <c r="F59" t="str">
        <f>"1.118"</f>
        <v>1.118</v>
      </c>
      <c r="G59" t="str">
        <f>"1.012"</f>
        <v>1.012</v>
      </c>
      <c r="H59" t="str">
        <f>"1.647"</f>
        <v>1.647</v>
      </c>
      <c r="I59" t="str">
        <f>".5143"</f>
        <v>.5143</v>
      </c>
    </row>
    <row r="60" ht="14.25">
      <c r="A60" t="s">
        <v>35</v>
      </c>
    </row>
    <row r="62" ht="14.25">
      <c r="A62" t="s">
        <v>36</v>
      </c>
    </row>
    <row r="63" spans="1:10" ht="14.25">
      <c r="A63" t="s">
        <v>4</v>
      </c>
      <c r="B63" t="s">
        <v>5</v>
      </c>
      <c r="C63" t="s">
        <v>6</v>
      </c>
      <c r="D63" t="s">
        <v>7</v>
      </c>
      <c r="E63" t="s">
        <v>8</v>
      </c>
      <c r="F63" t="s">
        <v>9</v>
      </c>
      <c r="G63" t="s">
        <v>10</v>
      </c>
      <c r="H63" t="s">
        <v>11</v>
      </c>
      <c r="I63" t="s">
        <v>12</v>
      </c>
      <c r="J63" t="s">
        <v>13</v>
      </c>
    </row>
    <row r="64" spans="1:9" ht="14.25">
      <c r="A64">
        <v>1</v>
      </c>
      <c r="B64" t="s">
        <v>20</v>
      </c>
      <c r="D64" t="str">
        <f>".504"</f>
        <v>.504</v>
      </c>
      <c r="E64" t="str">
        <f>".786"</f>
        <v>.786</v>
      </c>
      <c r="F64" t="str">
        <f>".785"</f>
        <v>.785</v>
      </c>
      <c r="G64" t="str">
        <f>".491"</f>
        <v>.491</v>
      </c>
      <c r="H64" t="str">
        <f>".464"</f>
        <v>.464</v>
      </c>
      <c r="I64" t="str">
        <f>".3030"</f>
        <v>.3030</v>
      </c>
    </row>
    <row r="65" spans="1:9" ht="14.25">
      <c r="A65">
        <v>2</v>
      </c>
      <c r="B65" t="s">
        <v>23</v>
      </c>
      <c r="D65" t="str">
        <f>".573"</f>
        <v>.573</v>
      </c>
      <c r="E65" t="str">
        <f>".440"</f>
        <v>.440</v>
      </c>
      <c r="F65" t="str">
        <f>".775"</f>
        <v>.775</v>
      </c>
      <c r="G65" t="str">
        <f>".685"</f>
        <v>.685</v>
      </c>
      <c r="H65" t="str">
        <f>".587"</f>
        <v>.587</v>
      </c>
      <c r="I65" t="str">
        <f>".3060"</f>
        <v>.3060</v>
      </c>
    </row>
    <row r="66" spans="1:9" ht="14.25">
      <c r="A66">
        <v>3</v>
      </c>
      <c r="B66" t="s">
        <v>14</v>
      </c>
      <c r="D66" t="str">
        <f>".418"</f>
        <v>.418</v>
      </c>
      <c r="E66" t="str">
        <f>"1.105"</f>
        <v>1.105</v>
      </c>
      <c r="F66" t="str">
        <f>".553"</f>
        <v>.553</v>
      </c>
      <c r="G66" t="str">
        <f>".527"</f>
        <v>.527</v>
      </c>
      <c r="H66" t="str">
        <f>".647"</f>
        <v>.647</v>
      </c>
      <c r="I66" t="str">
        <f>".3250"</f>
        <v>.3250</v>
      </c>
    </row>
    <row r="67" spans="1:9" ht="14.25">
      <c r="A67">
        <v>4</v>
      </c>
      <c r="B67" t="s">
        <v>18</v>
      </c>
      <c r="C67" t="s">
        <v>19</v>
      </c>
      <c r="D67" t="str">
        <f>".540"</f>
        <v>.540</v>
      </c>
      <c r="E67" t="str">
        <f>".371"</f>
        <v>.371</v>
      </c>
      <c r="F67" t="str">
        <f>".663"</f>
        <v>.663</v>
      </c>
      <c r="G67" t="str">
        <f>"1.169"</f>
        <v>1.169</v>
      </c>
      <c r="H67" t="str">
        <f>".644"</f>
        <v>.644</v>
      </c>
      <c r="I67" t="str">
        <f>".3387"</f>
        <v>.3387</v>
      </c>
    </row>
    <row r="68" spans="1:9" ht="14.25">
      <c r="A68">
        <v>5</v>
      </c>
      <c r="B68" t="s">
        <v>24</v>
      </c>
      <c r="D68" t="str">
        <f>".440"</f>
        <v>.440</v>
      </c>
      <c r="E68" t="str">
        <f>".361"</f>
        <v>.361</v>
      </c>
      <c r="F68" t="str">
        <f>"1.403"</f>
        <v>1.403</v>
      </c>
      <c r="G68" t="str">
        <f>".744"</f>
        <v>.744</v>
      </c>
      <c r="H68" t="str">
        <f>".461"</f>
        <v>.461</v>
      </c>
      <c r="I68" t="str">
        <f>".3409"</f>
        <v>.3409</v>
      </c>
    </row>
    <row r="69" spans="1:9" ht="14.25">
      <c r="A69">
        <v>6</v>
      </c>
      <c r="B69" t="s">
        <v>16</v>
      </c>
      <c r="C69" t="s">
        <v>17</v>
      </c>
      <c r="D69" t="str">
        <f>".401"</f>
        <v>.401</v>
      </c>
      <c r="E69" t="str">
        <f>".698"</f>
        <v>.698</v>
      </c>
      <c r="F69" t="str">
        <f>".642"</f>
        <v>.642</v>
      </c>
      <c r="G69" t="str">
        <f>".942"</f>
        <v>.942</v>
      </c>
      <c r="H69" t="str">
        <f>".744"</f>
        <v>.744</v>
      </c>
      <c r="I69" t="str">
        <f>".3427"</f>
        <v>.3427</v>
      </c>
    </row>
    <row r="70" spans="1:9" ht="14.25">
      <c r="A70">
        <v>7</v>
      </c>
      <c r="B70" t="s">
        <v>27</v>
      </c>
      <c r="D70" t="str">
        <f>".602"</f>
        <v>.602</v>
      </c>
      <c r="E70" t="str">
        <f>"1.084"</f>
        <v>1.084</v>
      </c>
      <c r="F70" t="str">
        <f>".387"</f>
        <v>.387</v>
      </c>
      <c r="G70" t="str">
        <f>".412"</f>
        <v>.412</v>
      </c>
      <c r="H70" t="str">
        <f>".949"</f>
        <v>.949</v>
      </c>
      <c r="I70" t="str">
        <f>".3434"</f>
        <v>.3434</v>
      </c>
    </row>
    <row r="71" spans="1:9" ht="14.25">
      <c r="A71">
        <v>8</v>
      </c>
      <c r="B71" t="s">
        <v>21</v>
      </c>
      <c r="D71" t="str">
        <f>".530"</f>
        <v>.530</v>
      </c>
      <c r="E71" t="str">
        <f>".687"</f>
        <v>.687</v>
      </c>
      <c r="F71" t="str">
        <f>".867"</f>
        <v>.867</v>
      </c>
      <c r="G71" t="str">
        <f>".777"</f>
        <v>.777</v>
      </c>
      <c r="H71" t="str">
        <f>".671"</f>
        <v>.671</v>
      </c>
      <c r="I71" t="str">
        <f>".3532"</f>
        <v>.3532</v>
      </c>
    </row>
    <row r="72" spans="1:9" ht="14.25">
      <c r="A72">
        <v>9</v>
      </c>
      <c r="B72" t="s">
        <v>15</v>
      </c>
      <c r="D72" t="str">
        <f>".483"</f>
        <v>.483</v>
      </c>
      <c r="E72" t="str">
        <f>".753"</f>
        <v>.753</v>
      </c>
      <c r="F72" t="str">
        <f>".702"</f>
        <v>.702</v>
      </c>
      <c r="G72" t="str">
        <f>".717"</f>
        <v>.717</v>
      </c>
      <c r="H72" t="str">
        <f>"1.071"</f>
        <v>1.071</v>
      </c>
      <c r="I72" t="str">
        <f>".3726"</f>
        <v>.3726</v>
      </c>
    </row>
    <row r="73" spans="1:9" ht="14.25">
      <c r="A73">
        <v>10</v>
      </c>
      <c r="B73" t="s">
        <v>26</v>
      </c>
      <c r="D73" t="str">
        <f>".459"</f>
        <v>.459</v>
      </c>
      <c r="E73" t="str">
        <f>".931"</f>
        <v>.931</v>
      </c>
      <c r="F73" t="str">
        <f>"1.006"</f>
        <v>1.006</v>
      </c>
      <c r="G73" t="str">
        <f>".841"</f>
        <v>.841</v>
      </c>
      <c r="H73" t="str">
        <f>".748"</f>
        <v>.748</v>
      </c>
      <c r="I73" t="str">
        <f>".3985"</f>
        <v>.3985</v>
      </c>
    </row>
    <row r="74" spans="1:9" ht="14.25">
      <c r="A74">
        <v>11</v>
      </c>
      <c r="B74" t="s">
        <v>25</v>
      </c>
      <c r="D74" t="str">
        <f>".975"</f>
        <v>.975</v>
      </c>
      <c r="E74" t="str">
        <f>".373"</f>
        <v>.373</v>
      </c>
      <c r="F74" t="str">
        <f>"1.387"</f>
        <v>1.387</v>
      </c>
      <c r="G74" t="str">
        <f>".688"</f>
        <v>.688</v>
      </c>
      <c r="H74" t="str">
        <f>".920"</f>
        <v>.920</v>
      </c>
      <c r="I74" t="str">
        <f>".4343"</f>
        <v>.4343</v>
      </c>
    </row>
    <row r="75" spans="1:9" ht="14.25">
      <c r="A75">
        <v>12</v>
      </c>
      <c r="B75" t="s">
        <v>22</v>
      </c>
      <c r="D75" t="str">
        <f>".607"</f>
        <v>.607</v>
      </c>
      <c r="E75" t="str">
        <f>".705"</f>
        <v>.705</v>
      </c>
      <c r="F75" t="str">
        <f>".459"</f>
        <v>.459</v>
      </c>
      <c r="G75" t="str">
        <f>"1.030"</f>
        <v>1.030</v>
      </c>
      <c r="H75" t="str">
        <f>"1.546"</f>
        <v>1.546</v>
      </c>
      <c r="I75" t="str">
        <f>".4347"</f>
        <v>.4347</v>
      </c>
    </row>
    <row r="76" spans="1:9" ht="14.25">
      <c r="A76">
        <v>13</v>
      </c>
      <c r="B76" t="s">
        <v>30</v>
      </c>
      <c r="D76" t="str">
        <f>".729"</f>
        <v>.729</v>
      </c>
      <c r="E76" t="str">
        <f>".480"</f>
        <v>.480</v>
      </c>
      <c r="F76" t="str">
        <f>"1.117"</f>
        <v>1.117</v>
      </c>
      <c r="G76" t="str">
        <f>"1.477"</f>
        <v>1.477</v>
      </c>
      <c r="H76" t="str">
        <f>"1.205"</f>
        <v>1.205</v>
      </c>
      <c r="I76" t="str">
        <f>".5008"</f>
        <v>.5008</v>
      </c>
    </row>
    <row r="77" spans="1:9" ht="14.25">
      <c r="A77">
        <v>14</v>
      </c>
      <c r="B77" t="s">
        <v>28</v>
      </c>
      <c r="D77" t="str">
        <f>".942"</f>
        <v>.942</v>
      </c>
      <c r="E77" t="str">
        <f>".459"</f>
        <v>.459</v>
      </c>
      <c r="F77" t="str">
        <f>"1.592"</f>
        <v>1.592</v>
      </c>
      <c r="G77" t="str">
        <f>".897"</f>
        <v>.897</v>
      </c>
      <c r="H77" t="str">
        <f>"1.475"</f>
        <v>1.475</v>
      </c>
      <c r="I77" t="str">
        <f>".5365"</f>
        <v>.5365</v>
      </c>
    </row>
    <row r="78" spans="1:9" ht="14.25">
      <c r="A78">
        <v>15</v>
      </c>
      <c r="B78" t="s">
        <v>29</v>
      </c>
      <c r="D78" t="str">
        <f>".898"</f>
        <v>.898</v>
      </c>
      <c r="E78" t="str">
        <f>"1.989"</f>
        <v>1.989</v>
      </c>
      <c r="F78" t="str">
        <f>"1.113"</f>
        <v>1.113</v>
      </c>
      <c r="G78" t="str">
        <f>"1.165"</f>
        <v>1.165</v>
      </c>
      <c r="H78" t="str">
        <f>"1.320"</f>
        <v>1.320</v>
      </c>
      <c r="I78" t="str">
        <f>".6485"</f>
        <v>.6485</v>
      </c>
    </row>
    <row r="79" ht="14.25">
      <c r="A79" t="s">
        <v>37</v>
      </c>
    </row>
    <row r="81" ht="14.25">
      <c r="A81" t="s">
        <v>38</v>
      </c>
    </row>
    <row r="82" spans="1:6" ht="14.25">
      <c r="A82" t="s">
        <v>4</v>
      </c>
      <c r="B82" t="s">
        <v>5</v>
      </c>
      <c r="C82" t="s">
        <v>39</v>
      </c>
      <c r="D82" t="s">
        <v>40</v>
      </c>
      <c r="E82" t="s">
        <v>41</v>
      </c>
      <c r="F82" t="s">
        <v>42</v>
      </c>
    </row>
    <row r="83" spans="1:6" ht="14.25">
      <c r="A83" t="str">
        <f>"1"</f>
        <v>1</v>
      </c>
      <c r="B83" t="s">
        <v>20</v>
      </c>
      <c r="D83" t="str">
        <f>".2222"</f>
        <v>.2222</v>
      </c>
      <c r="E83" t="str">
        <f>".3030"</f>
        <v>.3030</v>
      </c>
      <c r="F83" t="str">
        <f>".2626"</f>
        <v>.2626</v>
      </c>
    </row>
    <row r="84" spans="1:6" ht="14.25">
      <c r="A84" t="str">
        <f>"2"</f>
        <v>2</v>
      </c>
      <c r="B84" t="s">
        <v>14</v>
      </c>
      <c r="D84" t="str">
        <f>".2088"</f>
        <v>.2088</v>
      </c>
      <c r="E84" t="str">
        <f>".3250"</f>
        <v>.3250</v>
      </c>
      <c r="F84" t="str">
        <f>".2669"</f>
        <v>.2669</v>
      </c>
    </row>
    <row r="85" spans="1:6" ht="14.25">
      <c r="A85" t="str">
        <f>"3"</f>
        <v>3</v>
      </c>
      <c r="B85" t="s">
        <v>16</v>
      </c>
      <c r="C85" t="s">
        <v>17</v>
      </c>
      <c r="D85" t="str">
        <f>".1956"</f>
        <v>.1956</v>
      </c>
      <c r="E85" t="str">
        <f>".3427"</f>
        <v>.3427</v>
      </c>
      <c r="F85" t="str">
        <f>".2692"</f>
        <v>.2692</v>
      </c>
    </row>
    <row r="86" spans="1:6" ht="14.25">
      <c r="A86" t="str">
        <f>"4"</f>
        <v>4</v>
      </c>
      <c r="B86" t="s">
        <v>24</v>
      </c>
      <c r="D86" t="str">
        <f>".2340"</f>
        <v>.2340</v>
      </c>
      <c r="E86" t="str">
        <f>".3409"</f>
        <v>.3409</v>
      </c>
      <c r="F86" t="str">
        <f>".2875"</f>
        <v>.2875</v>
      </c>
    </row>
    <row r="87" spans="1:6" ht="14.25">
      <c r="A87" t="str">
        <f>"5"</f>
        <v>5</v>
      </c>
      <c r="B87" t="s">
        <v>18</v>
      </c>
      <c r="C87" t="s">
        <v>19</v>
      </c>
      <c r="D87" t="str">
        <f>".2952"</f>
        <v>.2952</v>
      </c>
      <c r="E87" t="str">
        <f>".3387"</f>
        <v>.3387</v>
      </c>
      <c r="F87" t="str">
        <f>".3169"</f>
        <v>.3169</v>
      </c>
    </row>
    <row r="88" spans="1:6" ht="14.25">
      <c r="A88" t="str">
        <f>"6"</f>
        <v>6</v>
      </c>
      <c r="B88" t="s">
        <v>23</v>
      </c>
      <c r="D88" t="str">
        <f>".3348"</f>
        <v>.3348</v>
      </c>
      <c r="E88" t="str">
        <f>".3060"</f>
        <v>.3060</v>
      </c>
      <c r="F88" t="str">
        <f>".3204"</f>
        <v>.3204</v>
      </c>
    </row>
    <row r="89" spans="1:6" ht="14.25">
      <c r="A89" t="str">
        <f>"7"</f>
        <v>7</v>
      </c>
      <c r="B89" t="s">
        <v>21</v>
      </c>
      <c r="D89" t="str">
        <f>".3134"</f>
        <v>.3134</v>
      </c>
      <c r="E89" t="str">
        <f>".3532"</f>
        <v>.3532</v>
      </c>
      <c r="F89" t="str">
        <f>".3333"</f>
        <v>.3333</v>
      </c>
    </row>
    <row r="90" spans="1:6" ht="14.25">
      <c r="A90" t="str">
        <f>"8"</f>
        <v>8</v>
      </c>
      <c r="B90" t="s">
        <v>25</v>
      </c>
      <c r="D90" t="str">
        <f>".2470"</f>
        <v>.2470</v>
      </c>
      <c r="E90" t="str">
        <f>".4343"</f>
        <v>.4343</v>
      </c>
      <c r="F90" t="str">
        <f>".3406"</f>
        <v>.3406</v>
      </c>
    </row>
    <row r="91" spans="1:6" ht="14.25">
      <c r="A91" t="str">
        <f>"9"</f>
        <v>9</v>
      </c>
      <c r="B91" t="s">
        <v>27</v>
      </c>
      <c r="D91" t="str">
        <f>".3610"</f>
        <v>.3610</v>
      </c>
      <c r="E91" t="str">
        <f>".3434"</f>
        <v>.3434</v>
      </c>
      <c r="F91" t="str">
        <f>".3522"</f>
        <v>.3522</v>
      </c>
    </row>
    <row r="92" spans="1:6" ht="14.25">
      <c r="A92" t="str">
        <f>"10"</f>
        <v>10</v>
      </c>
      <c r="B92" t="s">
        <v>15</v>
      </c>
      <c r="D92" t="str">
        <f>".3356"</f>
        <v>.3356</v>
      </c>
      <c r="E92" t="str">
        <f>".3726"</f>
        <v>.3726</v>
      </c>
      <c r="F92" t="str">
        <f>".3541"</f>
        <v>.3541</v>
      </c>
    </row>
    <row r="93" spans="1:6" ht="14.25">
      <c r="A93" t="str">
        <f>"11"</f>
        <v>11</v>
      </c>
      <c r="B93" t="s">
        <v>30</v>
      </c>
      <c r="D93" t="str">
        <f>".3098"</f>
        <v>.3098</v>
      </c>
      <c r="E93" t="str">
        <f>".5008"</f>
        <v>.5008</v>
      </c>
      <c r="F93" t="str">
        <f>".4053"</f>
        <v>.4053</v>
      </c>
    </row>
    <row r="94" spans="1:6" ht="14.25">
      <c r="A94" t="str">
        <f>"12"</f>
        <v>12</v>
      </c>
      <c r="B94" t="s">
        <v>28</v>
      </c>
      <c r="D94" t="str">
        <f>".3376"</f>
        <v>.3376</v>
      </c>
      <c r="E94" t="str">
        <f>".5365"</f>
        <v>.5365</v>
      </c>
      <c r="F94" t="str">
        <f>".4370"</f>
        <v>.4370</v>
      </c>
    </row>
    <row r="95" spans="1:6" ht="14.25">
      <c r="A95" t="str">
        <f>"13"</f>
        <v>13</v>
      </c>
      <c r="B95" t="s">
        <v>22</v>
      </c>
      <c r="D95" t="str">
        <f>".4514"</f>
        <v>.4514</v>
      </c>
      <c r="E95" t="str">
        <f>".4347"</f>
        <v>.4347</v>
      </c>
      <c r="F95" t="str">
        <f>".4431"</f>
        <v>.4431</v>
      </c>
    </row>
    <row r="96" spans="1:6" ht="14.25">
      <c r="A96" t="str">
        <f>"14"</f>
        <v>14</v>
      </c>
      <c r="B96" t="s">
        <v>29</v>
      </c>
      <c r="D96" t="str">
        <f>".3294"</f>
        <v>.3294</v>
      </c>
      <c r="E96" t="str">
        <f>".6485"</f>
        <v>.6485</v>
      </c>
      <c r="F96" t="str">
        <f>".4890"</f>
        <v>.4890</v>
      </c>
    </row>
    <row r="97" spans="1:6" ht="14.25">
      <c r="A97" t="str">
        <f>"15"</f>
        <v>15</v>
      </c>
      <c r="B97" t="s">
        <v>26</v>
      </c>
      <c r="D97" t="str">
        <f>"1.2352"</f>
        <v>1.2352</v>
      </c>
      <c r="E97" t="str">
        <f>".3985"</f>
        <v>.3985</v>
      </c>
      <c r="F97" t="str">
        <f>".8169"</f>
        <v>.8169</v>
      </c>
    </row>
    <row r="99" ht="14.25">
      <c r="A99" t="s">
        <v>43</v>
      </c>
    </row>
    <row r="100" spans="1:6" ht="14.25">
      <c r="A100" t="s">
        <v>4</v>
      </c>
      <c r="B100" t="s">
        <v>5</v>
      </c>
      <c r="C100" t="s">
        <v>39</v>
      </c>
      <c r="D100" t="s">
        <v>44</v>
      </c>
      <c r="E100" t="s">
        <v>45</v>
      </c>
      <c r="F100" t="s">
        <v>42</v>
      </c>
    </row>
    <row r="101" spans="1:6" ht="14.25">
      <c r="A101" t="str">
        <f>"1"</f>
        <v>1</v>
      </c>
      <c r="B101" t="s">
        <v>14</v>
      </c>
      <c r="D101" t="str">
        <f>".2370"</f>
        <v>.2370</v>
      </c>
      <c r="E101" t="str">
        <f>".2012"</f>
        <v>.2012</v>
      </c>
      <c r="F101" t="str">
        <f>".2191"</f>
        <v>.2191</v>
      </c>
    </row>
    <row r="102" spans="1:6" ht="14.25">
      <c r="A102" t="str">
        <f>"2"</f>
        <v>2</v>
      </c>
      <c r="B102" t="s">
        <v>16</v>
      </c>
      <c r="C102" t="s">
        <v>17</v>
      </c>
      <c r="D102" t="str">
        <f>".2582"</f>
        <v>.2582</v>
      </c>
      <c r="E102" t="str">
        <f>".2901"</f>
        <v>.2901</v>
      </c>
      <c r="F102" t="str">
        <f>".2741"</f>
        <v>.2741</v>
      </c>
    </row>
    <row r="103" spans="1:6" ht="14.25">
      <c r="A103" t="str">
        <f>"3"</f>
        <v>3</v>
      </c>
      <c r="B103" t="s">
        <v>18</v>
      </c>
      <c r="C103" t="s">
        <v>19</v>
      </c>
      <c r="D103" t="str">
        <f>".2616"</f>
        <v>.2616</v>
      </c>
      <c r="E103" t="str">
        <f>".3244"</f>
        <v>.3244</v>
      </c>
      <c r="F103" t="str">
        <f>".2930"</f>
        <v>.2930</v>
      </c>
    </row>
    <row r="104" spans="1:6" ht="14.25">
      <c r="A104" t="str">
        <f>"4"</f>
        <v>4</v>
      </c>
      <c r="B104" t="s">
        <v>20</v>
      </c>
      <c r="D104" t="str">
        <f>".2768"</f>
        <v>.2768</v>
      </c>
      <c r="E104" t="str">
        <f>".3128"</f>
        <v>.3128</v>
      </c>
      <c r="F104" t="str">
        <f>".2948"</f>
        <v>.2948</v>
      </c>
    </row>
    <row r="105" spans="1:6" ht="14.25">
      <c r="A105" t="str">
        <f>"5"</f>
        <v>5</v>
      </c>
      <c r="B105" t="s">
        <v>24</v>
      </c>
      <c r="D105" t="str">
        <f>".3434"</f>
        <v>.3434</v>
      </c>
      <c r="E105" t="str">
        <f>".3101"</f>
        <v>.3101</v>
      </c>
      <c r="F105" t="str">
        <f>".3267"</f>
        <v>.3267</v>
      </c>
    </row>
    <row r="106" spans="1:6" ht="14.25">
      <c r="A106" t="str">
        <f>"6"</f>
        <v>6</v>
      </c>
      <c r="B106" t="s">
        <v>23</v>
      </c>
      <c r="D106" t="str">
        <f>".3384"</f>
        <v>.3384</v>
      </c>
      <c r="E106" t="str">
        <f>".3152"</f>
        <v>.3152</v>
      </c>
      <c r="F106" t="str">
        <f>".3268"</f>
        <v>.3268</v>
      </c>
    </row>
    <row r="107" spans="1:6" ht="14.25">
      <c r="A107" t="str">
        <f>"7"</f>
        <v>7</v>
      </c>
      <c r="B107" t="s">
        <v>21</v>
      </c>
      <c r="D107" t="str">
        <f>".3040"</f>
        <v>.3040</v>
      </c>
      <c r="E107" t="str">
        <f>".3520"</f>
        <v>.3520</v>
      </c>
      <c r="F107" t="str">
        <f>".3280"</f>
        <v>.3280</v>
      </c>
    </row>
    <row r="108" spans="1:6" ht="14.25">
      <c r="A108" t="str">
        <f>"8"</f>
        <v>8</v>
      </c>
      <c r="B108" t="s">
        <v>15</v>
      </c>
      <c r="D108" t="str">
        <f>".2504"</f>
        <v>.2504</v>
      </c>
      <c r="E108" t="str">
        <f>".4067"</f>
        <v>.4067</v>
      </c>
      <c r="F108" t="str">
        <f>".3285"</f>
        <v>.3285</v>
      </c>
    </row>
    <row r="109" spans="1:6" ht="14.25">
      <c r="A109" t="str">
        <f>"9"</f>
        <v>9</v>
      </c>
      <c r="B109" t="s">
        <v>25</v>
      </c>
      <c r="D109" t="str">
        <f>".3708"</f>
        <v>.3708</v>
      </c>
      <c r="E109" t="str">
        <f>".3017"</f>
        <v>.3017</v>
      </c>
      <c r="F109" t="str">
        <f>".3362"</f>
        <v>.3362</v>
      </c>
    </row>
    <row r="110" spans="1:6" ht="14.25">
      <c r="A110" t="str">
        <f>"10"</f>
        <v>10</v>
      </c>
      <c r="B110" t="s">
        <v>26</v>
      </c>
      <c r="D110" t="str">
        <f>".3794"</f>
        <v>.3794</v>
      </c>
      <c r="E110" t="str">
        <f>".3210"</f>
        <v>.3210</v>
      </c>
      <c r="F110" t="str">
        <f>".3502"</f>
        <v>.3502</v>
      </c>
    </row>
    <row r="111" spans="1:6" ht="14.25">
      <c r="A111" t="str">
        <f>"11"</f>
        <v>11</v>
      </c>
      <c r="B111" t="s">
        <v>27</v>
      </c>
      <c r="D111" t="str">
        <f>".3812"</f>
        <v>.3812</v>
      </c>
      <c r="E111" t="str">
        <f>".3402"</f>
        <v>.3402</v>
      </c>
      <c r="F111" t="str">
        <f>".3607"</f>
        <v>.3607</v>
      </c>
    </row>
    <row r="112" spans="1:6" ht="14.25">
      <c r="A112" t="str">
        <f>"12"</f>
        <v>12</v>
      </c>
      <c r="B112" t="s">
        <v>28</v>
      </c>
      <c r="D112" t="str">
        <f>".4350"</f>
        <v>.4350</v>
      </c>
      <c r="E112" t="str">
        <f>".2870"</f>
        <v>.2870</v>
      </c>
      <c r="F112" t="str">
        <f>".3610"</f>
        <v>.3610</v>
      </c>
    </row>
    <row r="113" spans="1:6" ht="14.25">
      <c r="A113" t="str">
        <f>"13"</f>
        <v>13</v>
      </c>
      <c r="B113" t="s">
        <v>29</v>
      </c>
      <c r="D113" t="str">
        <f>".4532"</f>
        <v>.4532</v>
      </c>
      <c r="E113" t="str">
        <f>".3285"</f>
        <v>.3285</v>
      </c>
      <c r="F113" t="str">
        <f>".3909"</f>
        <v>.3909</v>
      </c>
    </row>
    <row r="114" spans="1:6" ht="14.25">
      <c r="A114" t="str">
        <f>"14"</f>
        <v>14</v>
      </c>
      <c r="B114" t="s">
        <v>22</v>
      </c>
      <c r="D114" t="str">
        <f>".3200"</f>
        <v>.3200</v>
      </c>
      <c r="E114" t="str">
        <f>".5143"</f>
        <v>.5143</v>
      </c>
      <c r="F114" t="str">
        <f>".4171"</f>
        <v>.4171</v>
      </c>
    </row>
    <row r="115" spans="1:6" ht="14.25">
      <c r="A115" t="str">
        <f>"15"</f>
        <v>15</v>
      </c>
      <c r="B115" t="s">
        <v>30</v>
      </c>
      <c r="D115" t="str">
        <f>".5864"</f>
        <v>.5864</v>
      </c>
      <c r="E115" t="str">
        <f>".3751"</f>
        <v>.3751</v>
      </c>
      <c r="F115" t="str">
        <f>".4807"</f>
        <v>.4807</v>
      </c>
    </row>
    <row r="117" ht="14.25">
      <c r="A117" t="s">
        <v>46</v>
      </c>
    </row>
    <row r="118" spans="1:8" ht="14.25">
      <c r="A118" t="s">
        <v>4</v>
      </c>
      <c r="B118" t="s">
        <v>5</v>
      </c>
      <c r="C118" t="s">
        <v>39</v>
      </c>
      <c r="D118" t="s">
        <v>44</v>
      </c>
      <c r="E118" t="s">
        <v>45</v>
      </c>
      <c r="F118" t="s">
        <v>40</v>
      </c>
      <c r="G118" t="s">
        <v>41</v>
      </c>
      <c r="H118" t="s">
        <v>42</v>
      </c>
    </row>
    <row r="119" spans="1:8" ht="14.25">
      <c r="A119" t="str">
        <f>"1"</f>
        <v>1</v>
      </c>
      <c r="B119" t="s">
        <v>14</v>
      </c>
      <c r="D119" t="str">
        <f>".2370"</f>
        <v>.2370</v>
      </c>
      <c r="E119" t="str">
        <f>".2012"</f>
        <v>.2012</v>
      </c>
      <c r="F119" t="str">
        <f>".2088"</f>
        <v>.2088</v>
      </c>
      <c r="G119" t="str">
        <f>".3250"</f>
        <v>.3250</v>
      </c>
      <c r="H119" t="str">
        <f>".2430"</f>
        <v>.2430</v>
      </c>
    </row>
    <row r="120" spans="1:8" ht="14.25">
      <c r="A120" t="str">
        <f>"2"</f>
        <v>2</v>
      </c>
      <c r="B120" t="s">
        <v>16</v>
      </c>
      <c r="C120" t="s">
        <v>17</v>
      </c>
      <c r="D120" t="str">
        <f>".2582"</f>
        <v>.2582</v>
      </c>
      <c r="E120" t="str">
        <f>".2901"</f>
        <v>.2901</v>
      </c>
      <c r="F120" t="str">
        <f>".1956"</f>
        <v>.1956</v>
      </c>
      <c r="G120" t="str">
        <f>".3427"</f>
        <v>.3427</v>
      </c>
      <c r="H120" t="str">
        <f>".2717"</f>
        <v>.2717</v>
      </c>
    </row>
    <row r="121" spans="1:8" ht="14.25">
      <c r="A121" t="str">
        <f>"3"</f>
        <v>3</v>
      </c>
      <c r="B121" t="s">
        <v>20</v>
      </c>
      <c r="D121" t="str">
        <f>".2768"</f>
        <v>.2768</v>
      </c>
      <c r="E121" t="str">
        <f>".3128"</f>
        <v>.3128</v>
      </c>
      <c r="F121" t="str">
        <f>".2222"</f>
        <v>.2222</v>
      </c>
      <c r="G121" t="str">
        <f>".3030"</f>
        <v>.3030</v>
      </c>
      <c r="H121" t="str">
        <f>".2787"</f>
        <v>.2787</v>
      </c>
    </row>
    <row r="122" spans="1:8" ht="14.25">
      <c r="A122" t="str">
        <f>"4"</f>
        <v>4</v>
      </c>
      <c r="B122" t="s">
        <v>18</v>
      </c>
      <c r="C122" t="s">
        <v>19</v>
      </c>
      <c r="D122" t="str">
        <f>".2616"</f>
        <v>.2616</v>
      </c>
      <c r="E122" t="str">
        <f>".3244"</f>
        <v>.3244</v>
      </c>
      <c r="F122" t="str">
        <f>".2952"</f>
        <v>.2952</v>
      </c>
      <c r="G122" t="str">
        <f>".3387"</f>
        <v>.3387</v>
      </c>
      <c r="H122" t="str">
        <f>".3050"</f>
        <v>.3050</v>
      </c>
    </row>
    <row r="123" spans="1:8" ht="14.25">
      <c r="A123" t="str">
        <f>"5"</f>
        <v>5</v>
      </c>
      <c r="B123" t="s">
        <v>24</v>
      </c>
      <c r="D123" t="str">
        <f>".3434"</f>
        <v>.3434</v>
      </c>
      <c r="E123" t="str">
        <f>".3101"</f>
        <v>.3101</v>
      </c>
      <c r="F123" t="str">
        <f>".2340"</f>
        <v>.2340</v>
      </c>
      <c r="G123" t="str">
        <f>".3409"</f>
        <v>.3409</v>
      </c>
      <c r="H123" t="str">
        <f>".3071"</f>
        <v>.3071</v>
      </c>
    </row>
    <row r="124" spans="1:8" ht="14.25">
      <c r="A124" t="str">
        <f>"6"</f>
        <v>6</v>
      </c>
      <c r="B124" t="s">
        <v>23</v>
      </c>
      <c r="D124" t="str">
        <f>".3384"</f>
        <v>.3384</v>
      </c>
      <c r="E124" t="str">
        <f>".3152"</f>
        <v>.3152</v>
      </c>
      <c r="F124" t="str">
        <f>".3348"</f>
        <v>.3348</v>
      </c>
      <c r="G124" t="str">
        <f>".3060"</f>
        <v>.3060</v>
      </c>
      <c r="H124" t="str">
        <f>".3236"</f>
        <v>.3236</v>
      </c>
    </row>
    <row r="125" spans="1:8" ht="14.25">
      <c r="A125" t="str">
        <f>"7"</f>
        <v>7</v>
      </c>
      <c r="B125" t="s">
        <v>21</v>
      </c>
      <c r="D125" t="str">
        <f>".3040"</f>
        <v>.3040</v>
      </c>
      <c r="E125" t="str">
        <f>".3520"</f>
        <v>.3520</v>
      </c>
      <c r="F125" t="str">
        <f>".3134"</f>
        <v>.3134</v>
      </c>
      <c r="G125" t="str">
        <f>".3532"</f>
        <v>.3532</v>
      </c>
      <c r="H125" t="str">
        <f>".3306"</f>
        <v>.3306</v>
      </c>
    </row>
    <row r="126" spans="1:8" ht="14.25">
      <c r="A126" t="str">
        <f>"8"</f>
        <v>8</v>
      </c>
      <c r="B126" t="s">
        <v>25</v>
      </c>
      <c r="D126" t="str">
        <f>".3708"</f>
        <v>.3708</v>
      </c>
      <c r="E126" t="str">
        <f>".3017"</f>
        <v>.3017</v>
      </c>
      <c r="F126" t="str">
        <f>".2470"</f>
        <v>.2470</v>
      </c>
      <c r="G126" t="str">
        <f>".4343"</f>
        <v>.4343</v>
      </c>
      <c r="H126" t="str">
        <f>".3384"</f>
        <v>.3384</v>
      </c>
    </row>
    <row r="127" spans="1:8" ht="14.25">
      <c r="A127" t="str">
        <f>"9"</f>
        <v>9</v>
      </c>
      <c r="B127" t="s">
        <v>15</v>
      </c>
      <c r="D127" t="str">
        <f>".2504"</f>
        <v>.2504</v>
      </c>
      <c r="E127" t="str">
        <f>".4067"</f>
        <v>.4067</v>
      </c>
      <c r="F127" t="str">
        <f>".3356"</f>
        <v>.3356</v>
      </c>
      <c r="G127" t="str">
        <f>".3726"</f>
        <v>.3726</v>
      </c>
      <c r="H127" t="str">
        <f>".3413"</f>
        <v>.3413</v>
      </c>
    </row>
    <row r="128" spans="1:8" ht="14.25">
      <c r="A128" t="str">
        <f>"10"</f>
        <v>10</v>
      </c>
      <c r="B128" t="s">
        <v>27</v>
      </c>
      <c r="D128" t="str">
        <f>".3812"</f>
        <v>.3812</v>
      </c>
      <c r="E128" t="str">
        <f>".3402"</f>
        <v>.3402</v>
      </c>
      <c r="F128" t="str">
        <f>".3610"</f>
        <v>.3610</v>
      </c>
      <c r="G128" t="str">
        <f>".3434"</f>
        <v>.3434</v>
      </c>
      <c r="H128" t="str">
        <f>".3564"</f>
        <v>.3564</v>
      </c>
    </row>
    <row r="129" spans="1:8" ht="14.25">
      <c r="A129" t="str">
        <f>"11"</f>
        <v>11</v>
      </c>
      <c r="B129" t="s">
        <v>28</v>
      </c>
      <c r="D129" t="str">
        <f>".4350"</f>
        <v>.4350</v>
      </c>
      <c r="E129" t="str">
        <f>".2870"</f>
        <v>.2870</v>
      </c>
      <c r="F129" t="str">
        <f>".3376"</f>
        <v>.3376</v>
      </c>
      <c r="G129" t="str">
        <f>".5365"</f>
        <v>.5365</v>
      </c>
      <c r="H129" t="str">
        <f>".3990"</f>
        <v>.3990</v>
      </c>
    </row>
    <row r="130" spans="1:8" ht="14.25">
      <c r="A130" t="str">
        <f>"12"</f>
        <v>12</v>
      </c>
      <c r="B130" t="s">
        <v>22</v>
      </c>
      <c r="D130" t="str">
        <f>".3200"</f>
        <v>.3200</v>
      </c>
      <c r="E130" t="str">
        <f>".5143"</f>
        <v>.5143</v>
      </c>
      <c r="F130" t="str">
        <f>".4514"</f>
        <v>.4514</v>
      </c>
      <c r="G130" t="str">
        <f>".4347"</f>
        <v>.4347</v>
      </c>
      <c r="H130" t="str">
        <f>".4301"</f>
        <v>.4301</v>
      </c>
    </row>
    <row r="131" spans="1:8" ht="14.25">
      <c r="A131" t="str">
        <f>"13"</f>
        <v>13</v>
      </c>
      <c r="B131" t="s">
        <v>29</v>
      </c>
      <c r="D131" t="str">
        <f>".4532"</f>
        <v>.4532</v>
      </c>
      <c r="E131" t="str">
        <f>".3285"</f>
        <v>.3285</v>
      </c>
      <c r="F131" t="str">
        <f>".3294"</f>
        <v>.3294</v>
      </c>
      <c r="G131" t="str">
        <f>".6485"</f>
        <v>.6485</v>
      </c>
      <c r="H131" t="str">
        <f>".4399"</f>
        <v>.4399</v>
      </c>
    </row>
    <row r="132" spans="1:8" ht="14.25">
      <c r="A132" t="str">
        <f>"14"</f>
        <v>14</v>
      </c>
      <c r="B132" t="s">
        <v>30</v>
      </c>
      <c r="D132" t="str">
        <f>".5864"</f>
        <v>.5864</v>
      </c>
      <c r="E132" t="str">
        <f>".3751"</f>
        <v>.3751</v>
      </c>
      <c r="F132" t="str">
        <f>".3098"</f>
        <v>.3098</v>
      </c>
      <c r="G132" t="str">
        <f>".5008"</f>
        <v>.5008</v>
      </c>
      <c r="H132" t="str">
        <f>".4430"</f>
        <v>.4430</v>
      </c>
    </row>
    <row r="133" spans="1:8" ht="14.25">
      <c r="A133" t="str">
        <f>"15"</f>
        <v>15</v>
      </c>
      <c r="B133" t="s">
        <v>26</v>
      </c>
      <c r="D133" t="str">
        <f>".3794"</f>
        <v>.3794</v>
      </c>
      <c r="E133" t="str">
        <f>".3210"</f>
        <v>.3210</v>
      </c>
      <c r="F133" t="str">
        <f>"1.2352"</f>
        <v>1.2352</v>
      </c>
      <c r="G133" t="str">
        <f>".3985"</f>
        <v>.3985</v>
      </c>
      <c r="H133" t="str">
        <f>".5835"</f>
        <v>.5835</v>
      </c>
    </row>
    <row r="135" ht="14.25">
      <c r="A13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Lee</dc:creator>
  <cp:keywords/>
  <dc:description/>
  <cp:lastModifiedBy>Steven Lee</cp:lastModifiedBy>
  <dcterms:created xsi:type="dcterms:W3CDTF">2023-10-26T10:38:07Z</dcterms:created>
  <dcterms:modified xsi:type="dcterms:W3CDTF">2023-10-26T10:38:35Z</dcterms:modified>
  <cp:category/>
  <cp:version/>
  <cp:contentType/>
  <cp:contentStatus/>
</cp:coreProperties>
</file>