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1" yWindow="94" windowWidth="19406" windowHeight="10517" activeTab="0"/>
  </bookViews>
  <sheets>
    <sheet name="2022 RCGC 2 Gun" sheetId="1" r:id="rId1"/>
  </sheets>
  <definedNames/>
  <calcPr fullCalcOnLoad="1"/>
</workbook>
</file>

<file path=xl/sharedStrings.xml><?xml version="1.0" encoding="utf-8"?>
<sst xmlns="http://schemas.openxmlformats.org/spreadsheetml/2006/main" count="188" uniqueCount="46">
  <si>
    <t>2022 RCGC 2 Gun</t>
  </si>
  <si>
    <t>ROCKINGHAM COUNTY GUN CLUB,  REIDSVILLE NC</t>
  </si>
  <si>
    <t>07/16/2022 - 07/17/2022</t>
  </si>
  <si>
    <t>Heavy Varmint 5 Shot 100 Yards</t>
  </si>
  <si>
    <t>Rank</t>
  </si>
  <si>
    <t>Shooter</t>
  </si>
  <si>
    <t>Match1</t>
  </si>
  <si>
    <t>Match2</t>
  </si>
  <si>
    <t>Match3</t>
  </si>
  <si>
    <t>Match4</t>
  </si>
  <si>
    <t>Match5</t>
  </si>
  <si>
    <t>Agg</t>
  </si>
  <si>
    <t>Tie</t>
  </si>
  <si>
    <t xml:space="preserve">TIM SINGLETON </t>
  </si>
  <si>
    <t xml:space="preserve">BILL VON MINDEN </t>
  </si>
  <si>
    <t xml:space="preserve">BUDDY ROSS </t>
  </si>
  <si>
    <t xml:space="preserve">ALLEN ARNETTE </t>
  </si>
  <si>
    <t>W A TALLEY JR</t>
  </si>
  <si>
    <t xml:space="preserve">WAYNE CAMPBELL </t>
  </si>
  <si>
    <t>JEFF THOMPSON III</t>
  </si>
  <si>
    <t xml:space="preserve">STEVE LEE </t>
  </si>
  <si>
    <t xml:space="preserve">BILL PASCOE </t>
  </si>
  <si>
    <t xml:space="preserve">DERRICK LOFLIN </t>
  </si>
  <si>
    <t xml:space="preserve">JOHNNIE WEBB </t>
  </si>
  <si>
    <t xml:space="preserve">TONY SMITH </t>
  </si>
  <si>
    <t xml:space="preserve">DAMON LOFLIN </t>
  </si>
  <si>
    <t xml:space="preserve">ROY DARNELL </t>
  </si>
  <si>
    <t xml:space="preserve">ZACK DARNELL </t>
  </si>
  <si>
    <t xml:space="preserve">CALEB STACK </t>
  </si>
  <si>
    <t xml:space="preserve">TERRY LEACH </t>
  </si>
  <si>
    <t xml:space="preserve">RAYMOND BOYD </t>
  </si>
  <si>
    <t>Small Group - TIM SINGLETON   0.102</t>
  </si>
  <si>
    <t>Light Varmint 5 Shot 100 Yards</t>
  </si>
  <si>
    <t>Small Group - ROY DARNELL   0.091</t>
  </si>
  <si>
    <t>Heavy Varmint 5 Shot 200 Yards</t>
  </si>
  <si>
    <t>Small Group - TIM SINGLETON   0.198</t>
  </si>
  <si>
    <t>Light Varmint 5 Shot 200 Yards</t>
  </si>
  <si>
    <t>Small Group - STEVE LEE   0.281</t>
  </si>
  <si>
    <t>LV Grand</t>
  </si>
  <si>
    <t>LV5-100</t>
  </si>
  <si>
    <t>LV5-200</t>
  </si>
  <si>
    <t>GrandAgg</t>
  </si>
  <si>
    <t>HV Grand</t>
  </si>
  <si>
    <t>HV5-100</t>
  </si>
  <si>
    <t>HV5-200</t>
  </si>
  <si>
    <t>2 Gun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</si>
</sst>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8515625" style="0" customWidth="1"/>
    <col min="2" max="2" width="16.7109375" style="0" bestFit="1" customWidth="1"/>
  </cols>
  <sheetData>
    <row r="1" ht="14.25">
      <c r="A1" t="s">
        <v>0</v>
      </c>
    </row>
    <row r="2" ht="14.25">
      <c r="A2" t="s">
        <v>1</v>
      </c>
    </row>
    <row r="3" ht="14.25">
      <c r="A3" t="s">
        <v>2</v>
      </c>
    </row>
    <row r="5" ht="14.25">
      <c r="A5" t="s">
        <v>3</v>
      </c>
    </row>
    <row r="6" spans="1:9" ht="14.25">
      <c r="A6" t="s">
        <v>4</v>
      </c>
      <c r="B6" t="s">
        <v>5</v>
      </c>
      <c r="C6" t="s">
        <v>6</v>
      </c>
      <c r="D6" t="s">
        <v>7</v>
      </c>
      <c r="E6" t="s">
        <v>8</v>
      </c>
      <c r="F6" t="s">
        <v>9</v>
      </c>
      <c r="G6" t="s">
        <v>10</v>
      </c>
      <c r="H6" t="s">
        <v>11</v>
      </c>
      <c r="I6" t="s">
        <v>12</v>
      </c>
    </row>
    <row r="7" spans="1:8" ht="14.25">
      <c r="A7">
        <v>1</v>
      </c>
      <c r="B7" t="s">
        <v>13</v>
      </c>
      <c r="C7" t="str">
        <f>".212"</f>
        <v>.212</v>
      </c>
      <c r="D7" t="str">
        <f>".110"</f>
        <v>.110</v>
      </c>
      <c r="E7" t="str">
        <f>".102"</f>
        <v>.102</v>
      </c>
      <c r="F7" t="str">
        <f>".292"</f>
        <v>.292</v>
      </c>
      <c r="G7" t="str">
        <f>".344"</f>
        <v>.344</v>
      </c>
      <c r="H7" t="str">
        <f>".2120"</f>
        <v>.2120</v>
      </c>
    </row>
    <row r="8" spans="1:8" ht="14.25">
      <c r="A8">
        <v>2</v>
      </c>
      <c r="B8" t="s">
        <v>14</v>
      </c>
      <c r="C8" t="str">
        <f>".269"</f>
        <v>.269</v>
      </c>
      <c r="D8" t="str">
        <f>".264"</f>
        <v>.264</v>
      </c>
      <c r="E8" t="str">
        <f>".272"</f>
        <v>.272</v>
      </c>
      <c r="F8" t="str">
        <f>".177"</f>
        <v>.177</v>
      </c>
      <c r="G8" t="str">
        <f>".159"</f>
        <v>.159</v>
      </c>
      <c r="H8" t="str">
        <f>".2282"</f>
        <v>.2282</v>
      </c>
    </row>
    <row r="9" spans="1:8" ht="14.25">
      <c r="A9">
        <v>3</v>
      </c>
      <c r="B9" t="s">
        <v>15</v>
      </c>
      <c r="C9" t="str">
        <f>".283"</f>
        <v>.283</v>
      </c>
      <c r="D9" t="str">
        <f>".181"</f>
        <v>.181</v>
      </c>
      <c r="E9" t="str">
        <f>".219"</f>
        <v>.219</v>
      </c>
      <c r="F9" t="str">
        <f>".266"</f>
        <v>.266</v>
      </c>
      <c r="G9" t="str">
        <f>".227"</f>
        <v>.227</v>
      </c>
      <c r="H9" t="str">
        <f>".2352"</f>
        <v>.2352</v>
      </c>
    </row>
    <row r="10" spans="1:8" ht="14.25">
      <c r="A10">
        <v>4</v>
      </c>
      <c r="B10" t="s">
        <v>16</v>
      </c>
      <c r="C10" t="str">
        <f>".157"</f>
        <v>.157</v>
      </c>
      <c r="D10" t="str">
        <f>".316"</f>
        <v>.316</v>
      </c>
      <c r="E10" t="str">
        <f>".152"</f>
        <v>.152</v>
      </c>
      <c r="F10" t="str">
        <f>".343"</f>
        <v>.343</v>
      </c>
      <c r="G10" t="str">
        <f>".258"</f>
        <v>.258</v>
      </c>
      <c r="H10" t="str">
        <f>".2452"</f>
        <v>.2452</v>
      </c>
    </row>
    <row r="11" spans="1:8" ht="14.25">
      <c r="A11">
        <v>5</v>
      </c>
      <c r="B11" t="s">
        <v>17</v>
      </c>
      <c r="C11" t="str">
        <f>".221"</f>
        <v>.221</v>
      </c>
      <c r="D11" t="str">
        <f>".170"</f>
        <v>.170</v>
      </c>
      <c r="E11" t="str">
        <f>".113"</f>
        <v>.113</v>
      </c>
      <c r="F11" t="str">
        <f>".461"</f>
        <v>.461</v>
      </c>
      <c r="G11" t="str">
        <f>".289"</f>
        <v>.289</v>
      </c>
      <c r="H11" t="str">
        <f>".2508"</f>
        <v>.2508</v>
      </c>
    </row>
    <row r="12" spans="1:8" ht="14.25">
      <c r="A12">
        <v>6</v>
      </c>
      <c r="B12" t="s">
        <v>18</v>
      </c>
      <c r="C12" t="str">
        <f>".242"</f>
        <v>.242</v>
      </c>
      <c r="D12" t="str">
        <f>".213"</f>
        <v>.213</v>
      </c>
      <c r="E12" t="str">
        <f>".315"</f>
        <v>.315</v>
      </c>
      <c r="F12" t="str">
        <f>".321"</f>
        <v>.321</v>
      </c>
      <c r="G12" t="str">
        <f>".173"</f>
        <v>.173</v>
      </c>
      <c r="H12" t="str">
        <f>".2528"</f>
        <v>.2528</v>
      </c>
    </row>
    <row r="13" spans="1:8" ht="14.25">
      <c r="A13">
        <v>7</v>
      </c>
      <c r="B13" t="s">
        <v>19</v>
      </c>
      <c r="C13" t="str">
        <f>".377"</f>
        <v>.377</v>
      </c>
      <c r="D13" t="str">
        <f>".123"</f>
        <v>.123</v>
      </c>
      <c r="E13" t="str">
        <f>".366"</f>
        <v>.366</v>
      </c>
      <c r="F13" t="str">
        <f>".309"</f>
        <v>.309</v>
      </c>
      <c r="G13" t="str">
        <f>".116"</f>
        <v>.116</v>
      </c>
      <c r="H13" t="str">
        <f>".2582"</f>
        <v>.2582</v>
      </c>
    </row>
    <row r="14" spans="1:8" ht="14.25">
      <c r="A14">
        <v>8</v>
      </c>
      <c r="B14" t="s">
        <v>20</v>
      </c>
      <c r="C14" t="str">
        <f>".328"</f>
        <v>.328</v>
      </c>
      <c r="D14" t="str">
        <f>".339"</f>
        <v>.339</v>
      </c>
      <c r="E14" t="str">
        <f>".164"</f>
        <v>.164</v>
      </c>
      <c r="F14" t="str">
        <f>".310"</f>
        <v>.310</v>
      </c>
      <c r="G14" t="str">
        <f>".162"</f>
        <v>.162</v>
      </c>
      <c r="H14" t="str">
        <f>".2606"</f>
        <v>.2606</v>
      </c>
    </row>
    <row r="15" spans="1:8" ht="14.25">
      <c r="A15">
        <v>9</v>
      </c>
      <c r="B15" t="s">
        <v>21</v>
      </c>
      <c r="C15" t="str">
        <f>".208"</f>
        <v>.208</v>
      </c>
      <c r="D15" t="str">
        <f>".218"</f>
        <v>.218</v>
      </c>
      <c r="E15" t="str">
        <f>".323"</f>
        <v>.323</v>
      </c>
      <c r="F15" t="str">
        <f>".238"</f>
        <v>.238</v>
      </c>
      <c r="G15" t="str">
        <f>".337"</f>
        <v>.337</v>
      </c>
      <c r="H15" t="str">
        <f>".2648"</f>
        <v>.2648</v>
      </c>
    </row>
    <row r="16" spans="1:8" ht="14.25">
      <c r="A16">
        <v>10</v>
      </c>
      <c r="B16" t="s">
        <v>22</v>
      </c>
      <c r="C16" t="str">
        <f>".289"</f>
        <v>.289</v>
      </c>
      <c r="D16" t="str">
        <f>".300"</f>
        <v>.300</v>
      </c>
      <c r="E16" t="str">
        <f>".191"</f>
        <v>.191</v>
      </c>
      <c r="F16" t="str">
        <f>".341"</f>
        <v>.341</v>
      </c>
      <c r="G16" t="str">
        <f>".310"</f>
        <v>.310</v>
      </c>
      <c r="H16" t="str">
        <f>".2862"</f>
        <v>.2862</v>
      </c>
    </row>
    <row r="17" spans="1:8" ht="14.25">
      <c r="A17">
        <v>11</v>
      </c>
      <c r="B17" t="s">
        <v>23</v>
      </c>
      <c r="C17" t="str">
        <f>".288"</f>
        <v>.288</v>
      </c>
      <c r="D17" t="str">
        <f>".306"</f>
        <v>.306</v>
      </c>
      <c r="E17" t="str">
        <f>".364"</f>
        <v>.364</v>
      </c>
      <c r="F17" t="str">
        <f>".209"</f>
        <v>.209</v>
      </c>
      <c r="G17" t="str">
        <f>".325"</f>
        <v>.325</v>
      </c>
      <c r="H17" t="str">
        <f>".2984"</f>
        <v>.2984</v>
      </c>
    </row>
    <row r="18" spans="1:8" ht="14.25">
      <c r="A18">
        <v>12</v>
      </c>
      <c r="B18" t="s">
        <v>24</v>
      </c>
      <c r="C18" t="str">
        <f>".310"</f>
        <v>.310</v>
      </c>
      <c r="D18" t="str">
        <f>".421"</f>
        <v>.421</v>
      </c>
      <c r="E18" t="str">
        <f>".159"</f>
        <v>.159</v>
      </c>
      <c r="F18" t="str">
        <f>".335"</f>
        <v>.335</v>
      </c>
      <c r="G18" t="str">
        <f>".291"</f>
        <v>.291</v>
      </c>
      <c r="H18" t="str">
        <f>".3032"</f>
        <v>.3032</v>
      </c>
    </row>
    <row r="19" spans="1:8" ht="14.25">
      <c r="A19">
        <v>13</v>
      </c>
      <c r="B19" t="s">
        <v>25</v>
      </c>
      <c r="C19" t="str">
        <f>".360"</f>
        <v>.360</v>
      </c>
      <c r="D19" t="str">
        <f>".376"</f>
        <v>.376</v>
      </c>
      <c r="E19" t="str">
        <f>".201"</f>
        <v>.201</v>
      </c>
      <c r="F19" t="str">
        <f>".295"</f>
        <v>.295</v>
      </c>
      <c r="G19" t="str">
        <f>".318"</f>
        <v>.318</v>
      </c>
      <c r="H19" t="str">
        <f>".3100"</f>
        <v>.3100</v>
      </c>
    </row>
    <row r="20" spans="1:8" ht="14.25">
      <c r="A20">
        <v>14</v>
      </c>
      <c r="B20" t="s">
        <v>26</v>
      </c>
      <c r="C20" t="str">
        <f>".312"</f>
        <v>.312</v>
      </c>
      <c r="D20" t="str">
        <f>".390"</f>
        <v>.390</v>
      </c>
      <c r="E20" t="str">
        <f>".230"</f>
        <v>.230</v>
      </c>
      <c r="F20" t="str">
        <f>".537"</f>
        <v>.537</v>
      </c>
      <c r="G20" t="str">
        <f>".248"</f>
        <v>.248</v>
      </c>
      <c r="H20" t="str">
        <f>".3434"</f>
        <v>.3434</v>
      </c>
    </row>
    <row r="21" spans="1:8" ht="14.25">
      <c r="A21">
        <v>15</v>
      </c>
      <c r="B21" t="s">
        <v>27</v>
      </c>
      <c r="C21" t="str">
        <f>".250"</f>
        <v>.250</v>
      </c>
      <c r="D21" t="str">
        <f>".470"</f>
        <v>.470</v>
      </c>
      <c r="E21" t="str">
        <f>".413"</f>
        <v>.413</v>
      </c>
      <c r="F21" t="str">
        <f>".304"</f>
        <v>.304</v>
      </c>
      <c r="G21" t="str">
        <f>".334"</f>
        <v>.334</v>
      </c>
      <c r="H21" t="str">
        <f>".3542"</f>
        <v>.3542</v>
      </c>
    </row>
    <row r="22" spans="1:8" ht="14.25">
      <c r="A22">
        <v>16</v>
      </c>
      <c r="B22" t="s">
        <v>28</v>
      </c>
      <c r="C22" t="str">
        <f>".584"</f>
        <v>.584</v>
      </c>
      <c r="D22" t="str">
        <f>".498"</f>
        <v>.498</v>
      </c>
      <c r="E22" t="str">
        <f>".362"</f>
        <v>.362</v>
      </c>
      <c r="F22" t="str">
        <f>".170"</f>
        <v>.170</v>
      </c>
      <c r="G22" t="str">
        <f>".297"</f>
        <v>.297</v>
      </c>
      <c r="H22" t="str">
        <f>".3822"</f>
        <v>.3822</v>
      </c>
    </row>
    <row r="23" spans="1:8" ht="14.25">
      <c r="A23">
        <v>17</v>
      </c>
      <c r="B23" t="s">
        <v>29</v>
      </c>
      <c r="C23" t="str">
        <f>".374"</f>
        <v>.374</v>
      </c>
      <c r="D23" t="str">
        <f>".490"</f>
        <v>.490</v>
      </c>
      <c r="E23" t="str">
        <f>".270"</f>
        <v>.270</v>
      </c>
      <c r="F23" t="str">
        <f>".505"</f>
        <v>.505</v>
      </c>
      <c r="G23" t="str">
        <f>".419"</f>
        <v>.419</v>
      </c>
      <c r="H23" t="str">
        <f>".4116"</f>
        <v>.4116</v>
      </c>
    </row>
    <row r="24" spans="1:8" ht="14.25">
      <c r="A24">
        <v>18</v>
      </c>
      <c r="B24" t="s">
        <v>30</v>
      </c>
      <c r="C24" t="str">
        <f>".362"</f>
        <v>.362</v>
      </c>
      <c r="D24" t="str">
        <f>".773"</f>
        <v>.773</v>
      </c>
      <c r="E24" t="str">
        <f>".276"</f>
        <v>.276</v>
      </c>
      <c r="F24" t="str">
        <f>".343"</f>
        <v>.343</v>
      </c>
      <c r="G24" t="str">
        <f>".323"</f>
        <v>.323</v>
      </c>
      <c r="H24" t="str">
        <f>".4154"</f>
        <v>.4154</v>
      </c>
    </row>
    <row r="25" ht="14.25">
      <c r="A25" t="s">
        <v>31</v>
      </c>
    </row>
    <row r="27" ht="14.25">
      <c r="A27" t="s">
        <v>32</v>
      </c>
    </row>
    <row r="28" spans="1:9" ht="14.25">
      <c r="A28" t="s">
        <v>4</v>
      </c>
      <c r="B28" t="s">
        <v>5</v>
      </c>
      <c r="C28" t="s">
        <v>6</v>
      </c>
      <c r="D28" t="s">
        <v>7</v>
      </c>
      <c r="E28" t="s">
        <v>8</v>
      </c>
      <c r="F28" t="s">
        <v>9</v>
      </c>
      <c r="G28" t="s">
        <v>10</v>
      </c>
      <c r="H28" t="s">
        <v>11</v>
      </c>
      <c r="I28" t="s">
        <v>12</v>
      </c>
    </row>
    <row r="29" spans="1:8" ht="14.25">
      <c r="A29">
        <v>1</v>
      </c>
      <c r="B29" t="s">
        <v>15</v>
      </c>
      <c r="C29" t="str">
        <f>".177"</f>
        <v>.177</v>
      </c>
      <c r="D29" t="str">
        <f>".098"</f>
        <v>.098</v>
      </c>
      <c r="E29" t="str">
        <f>".138"</f>
        <v>.138</v>
      </c>
      <c r="F29" t="str">
        <f>".318"</f>
        <v>.318</v>
      </c>
      <c r="G29" t="str">
        <f>".308"</f>
        <v>.308</v>
      </c>
      <c r="H29" t="str">
        <f>".2078"</f>
        <v>.2078</v>
      </c>
    </row>
    <row r="30" spans="1:8" ht="14.25">
      <c r="A30">
        <v>2</v>
      </c>
      <c r="B30" t="s">
        <v>21</v>
      </c>
      <c r="C30" t="str">
        <f>".158"</f>
        <v>.158</v>
      </c>
      <c r="D30" t="str">
        <f>".150"</f>
        <v>.150</v>
      </c>
      <c r="E30" t="str">
        <f>".176"</f>
        <v>.176</v>
      </c>
      <c r="F30" t="str">
        <f>".396"</f>
        <v>.396</v>
      </c>
      <c r="G30" t="str">
        <f>".166"</f>
        <v>.166</v>
      </c>
      <c r="H30" t="str">
        <f>".2092"</f>
        <v>.2092</v>
      </c>
    </row>
    <row r="31" spans="1:8" ht="14.25">
      <c r="A31">
        <v>3</v>
      </c>
      <c r="B31" t="s">
        <v>20</v>
      </c>
      <c r="C31" t="str">
        <f>".176"</f>
        <v>.176</v>
      </c>
      <c r="D31" t="str">
        <f>".266"</f>
        <v>.266</v>
      </c>
      <c r="E31" t="str">
        <f>".240"</f>
        <v>.240</v>
      </c>
      <c r="F31" t="str">
        <f>".231"</f>
        <v>.231</v>
      </c>
      <c r="G31" t="str">
        <f>".169"</f>
        <v>.169</v>
      </c>
      <c r="H31" t="str">
        <f>".2164"</f>
        <v>.2164</v>
      </c>
    </row>
    <row r="32" spans="1:8" ht="14.25">
      <c r="A32">
        <v>4</v>
      </c>
      <c r="B32" t="s">
        <v>18</v>
      </c>
      <c r="C32" t="str">
        <f>".269"</f>
        <v>.269</v>
      </c>
      <c r="D32" t="str">
        <f>".233"</f>
        <v>.233</v>
      </c>
      <c r="E32" t="str">
        <f>".141"</f>
        <v>.141</v>
      </c>
      <c r="F32" t="str">
        <f>".282"</f>
        <v>.282</v>
      </c>
      <c r="G32" t="str">
        <f>".164"</f>
        <v>.164</v>
      </c>
      <c r="H32" t="str">
        <f>".2178"</f>
        <v>.2178</v>
      </c>
    </row>
    <row r="33" spans="1:8" ht="14.25">
      <c r="A33">
        <v>5</v>
      </c>
      <c r="B33" t="s">
        <v>19</v>
      </c>
      <c r="C33" t="str">
        <f>".234"</f>
        <v>.234</v>
      </c>
      <c r="D33" t="str">
        <f>".160"</f>
        <v>.160</v>
      </c>
      <c r="E33" t="str">
        <f>".168"</f>
        <v>.168</v>
      </c>
      <c r="F33" t="str">
        <f>".290"</f>
        <v>.290</v>
      </c>
      <c r="G33" t="str">
        <f>".321"</f>
        <v>.321</v>
      </c>
      <c r="H33" t="str">
        <f>".2346"</f>
        <v>.2346</v>
      </c>
    </row>
    <row r="34" spans="1:8" ht="14.25">
      <c r="A34">
        <v>6</v>
      </c>
      <c r="B34" t="s">
        <v>22</v>
      </c>
      <c r="C34" t="str">
        <f>".196"</f>
        <v>.196</v>
      </c>
      <c r="D34" t="str">
        <f>".235"</f>
        <v>.235</v>
      </c>
      <c r="E34" t="str">
        <f>".330"</f>
        <v>.330</v>
      </c>
      <c r="F34" t="str">
        <f>".272"</f>
        <v>.272</v>
      </c>
      <c r="G34" t="str">
        <f>".275"</f>
        <v>.275</v>
      </c>
      <c r="H34" t="str">
        <f>".2616"</f>
        <v>.2616</v>
      </c>
    </row>
    <row r="35" spans="1:8" ht="14.25">
      <c r="A35">
        <v>7</v>
      </c>
      <c r="B35" t="s">
        <v>17</v>
      </c>
      <c r="C35" t="str">
        <f>".131"</f>
        <v>.131</v>
      </c>
      <c r="D35" t="str">
        <f>".164"</f>
        <v>.164</v>
      </c>
      <c r="E35" t="str">
        <f>".462"</f>
        <v>.462</v>
      </c>
      <c r="F35" t="str">
        <f>".308"</f>
        <v>.308</v>
      </c>
      <c r="G35" t="str">
        <f>".299"</f>
        <v>.299</v>
      </c>
      <c r="H35" t="str">
        <f>".2728"</f>
        <v>.2728</v>
      </c>
    </row>
    <row r="36" spans="1:8" ht="14.25">
      <c r="A36">
        <v>8</v>
      </c>
      <c r="B36" t="s">
        <v>26</v>
      </c>
      <c r="C36" t="str">
        <f>".361"</f>
        <v>.361</v>
      </c>
      <c r="D36" t="str">
        <f>".354"</f>
        <v>.354</v>
      </c>
      <c r="E36" t="str">
        <f>".305"</f>
        <v>.305</v>
      </c>
      <c r="F36" t="str">
        <f>".254"</f>
        <v>.254</v>
      </c>
      <c r="G36" t="str">
        <f>".091"</f>
        <v>.091</v>
      </c>
      <c r="H36" t="str">
        <f>".2730"</f>
        <v>.2730</v>
      </c>
    </row>
    <row r="37" spans="1:8" ht="14.25">
      <c r="A37">
        <v>9</v>
      </c>
      <c r="B37" t="s">
        <v>23</v>
      </c>
      <c r="C37" t="str">
        <f>".283"</f>
        <v>.283</v>
      </c>
      <c r="D37" t="str">
        <f>".300"</f>
        <v>.300</v>
      </c>
      <c r="E37" t="str">
        <f>".312"</f>
        <v>.312</v>
      </c>
      <c r="F37" t="str">
        <f>".301"</f>
        <v>.301</v>
      </c>
      <c r="G37" t="str">
        <f>".185"</f>
        <v>.185</v>
      </c>
      <c r="H37" t="str">
        <f>".2762"</f>
        <v>.2762</v>
      </c>
    </row>
    <row r="38" spans="1:8" ht="14.25">
      <c r="A38">
        <v>10</v>
      </c>
      <c r="B38" t="s">
        <v>25</v>
      </c>
      <c r="C38" t="str">
        <f>".308"</f>
        <v>.308</v>
      </c>
      <c r="D38" t="str">
        <f>".283"</f>
        <v>.283</v>
      </c>
      <c r="E38" t="str">
        <f>".253"</f>
        <v>.253</v>
      </c>
      <c r="F38" t="str">
        <f>".359"</f>
        <v>.359</v>
      </c>
      <c r="G38" t="str">
        <f>".254"</f>
        <v>.254</v>
      </c>
      <c r="H38" t="str">
        <f>".2914"</f>
        <v>.2914</v>
      </c>
    </row>
    <row r="39" spans="1:8" ht="14.25">
      <c r="A39">
        <v>11</v>
      </c>
      <c r="B39" t="s">
        <v>16</v>
      </c>
      <c r="C39" t="str">
        <f>".366"</f>
        <v>.366</v>
      </c>
      <c r="D39" t="str">
        <f>".284"</f>
        <v>.284</v>
      </c>
      <c r="E39" t="str">
        <f>".125"</f>
        <v>.125</v>
      </c>
      <c r="F39" t="str">
        <f>".324"</f>
        <v>.324</v>
      </c>
      <c r="G39" t="str">
        <f>".399"</f>
        <v>.399</v>
      </c>
      <c r="H39" t="str">
        <f>".2996"</f>
        <v>.2996</v>
      </c>
    </row>
    <row r="40" spans="1:8" ht="14.25">
      <c r="A40">
        <v>12</v>
      </c>
      <c r="B40" t="s">
        <v>13</v>
      </c>
      <c r="C40" t="str">
        <f>".247"</f>
        <v>.247</v>
      </c>
      <c r="D40" t="str">
        <f>".349"</f>
        <v>.349</v>
      </c>
      <c r="E40" t="str">
        <f>".420"</f>
        <v>.420</v>
      </c>
      <c r="F40" t="str">
        <f>".249"</f>
        <v>.249</v>
      </c>
      <c r="G40" t="str">
        <f>".318"</f>
        <v>.318</v>
      </c>
      <c r="H40" t="str">
        <f>".3166"</f>
        <v>.3166</v>
      </c>
    </row>
    <row r="41" spans="1:8" ht="14.25">
      <c r="A41">
        <v>13</v>
      </c>
      <c r="B41" t="s">
        <v>30</v>
      </c>
      <c r="C41" t="str">
        <f>".340"</f>
        <v>.340</v>
      </c>
      <c r="D41" t="str">
        <f>".223"</f>
        <v>.223</v>
      </c>
      <c r="E41" t="str">
        <f>".330"</f>
        <v>.330</v>
      </c>
      <c r="F41" t="str">
        <f>".321"</f>
        <v>.321</v>
      </c>
      <c r="G41" t="str">
        <f>".388"</f>
        <v>.388</v>
      </c>
      <c r="H41" t="str">
        <f>".3204"</f>
        <v>.3204</v>
      </c>
    </row>
    <row r="42" spans="1:8" ht="14.25">
      <c r="A42">
        <v>14</v>
      </c>
      <c r="B42" t="s">
        <v>14</v>
      </c>
      <c r="C42" t="str">
        <f>".192"</f>
        <v>.192</v>
      </c>
      <c r="D42" t="str">
        <f>".497"</f>
        <v>.497</v>
      </c>
      <c r="E42" t="str">
        <f>".330"</f>
        <v>.330</v>
      </c>
      <c r="F42" t="str">
        <f>".384"</f>
        <v>.384</v>
      </c>
      <c r="G42" t="str">
        <f>".273"</f>
        <v>.273</v>
      </c>
      <c r="H42" t="str">
        <f>".3352"</f>
        <v>.3352</v>
      </c>
    </row>
    <row r="43" spans="1:8" ht="14.25">
      <c r="A43">
        <v>15</v>
      </c>
      <c r="B43" t="s">
        <v>24</v>
      </c>
      <c r="C43" t="str">
        <f>".200"</f>
        <v>.200</v>
      </c>
      <c r="D43" t="str">
        <f>".526"</f>
        <v>.526</v>
      </c>
      <c r="E43" t="str">
        <f>".215"</f>
        <v>.215</v>
      </c>
      <c r="F43" t="str">
        <f>".386"</f>
        <v>.386</v>
      </c>
      <c r="G43" t="str">
        <f>".384"</f>
        <v>.384</v>
      </c>
      <c r="H43" t="str">
        <f>".3422"</f>
        <v>.3422</v>
      </c>
    </row>
    <row r="44" spans="1:8" ht="14.25">
      <c r="A44">
        <v>16</v>
      </c>
      <c r="B44" t="s">
        <v>28</v>
      </c>
      <c r="C44" t="str">
        <f>".370"</f>
        <v>.370</v>
      </c>
      <c r="D44" t="str">
        <f>".255"</f>
        <v>.255</v>
      </c>
      <c r="E44" t="str">
        <f>".416"</f>
        <v>.416</v>
      </c>
      <c r="F44" t="str">
        <f>".378"</f>
        <v>.378</v>
      </c>
      <c r="G44" t="str">
        <f>".388"</f>
        <v>.388</v>
      </c>
      <c r="H44" t="str">
        <f>".3614"</f>
        <v>.3614</v>
      </c>
    </row>
    <row r="45" spans="1:8" ht="14.25">
      <c r="A45">
        <v>17</v>
      </c>
      <c r="B45" t="s">
        <v>29</v>
      </c>
      <c r="C45" t="str">
        <f>".214"</f>
        <v>.214</v>
      </c>
      <c r="D45" t="str">
        <f>".475"</f>
        <v>.475</v>
      </c>
      <c r="E45" t="str">
        <f>".303"</f>
        <v>.303</v>
      </c>
      <c r="F45" t="str">
        <f>".570"</f>
        <v>.570</v>
      </c>
      <c r="G45" t="str">
        <f>".253"</f>
        <v>.253</v>
      </c>
      <c r="H45" t="str">
        <f>".3630"</f>
        <v>.3630</v>
      </c>
    </row>
    <row r="46" spans="1:8" ht="14.25">
      <c r="A46">
        <v>18</v>
      </c>
      <c r="B46" t="s">
        <v>27</v>
      </c>
      <c r="C46" t="str">
        <f>".227"</f>
        <v>.227</v>
      </c>
      <c r="D46" t="str">
        <f>".380"</f>
        <v>.380</v>
      </c>
      <c r="E46" t="str">
        <f>".635"</f>
        <v>.635</v>
      </c>
      <c r="F46" t="str">
        <f>".340"</f>
        <v>.340</v>
      </c>
      <c r="G46" t="str">
        <f>".308"</f>
        <v>.308</v>
      </c>
      <c r="H46" t="str">
        <f>".3780"</f>
        <v>.3780</v>
      </c>
    </row>
    <row r="47" ht="14.25">
      <c r="A47" t="s">
        <v>33</v>
      </c>
    </row>
    <row r="49" ht="14.25">
      <c r="A49" t="s">
        <v>34</v>
      </c>
    </row>
    <row r="50" spans="1:9" ht="14.25">
      <c r="A50" t="s">
        <v>4</v>
      </c>
      <c r="B50" t="s">
        <v>5</v>
      </c>
      <c r="C50" t="s">
        <v>6</v>
      </c>
      <c r="D50" t="s">
        <v>7</v>
      </c>
      <c r="E50" t="s">
        <v>8</v>
      </c>
      <c r="F50" t="s">
        <v>9</v>
      </c>
      <c r="G50" t="s">
        <v>10</v>
      </c>
      <c r="H50" t="s">
        <v>11</v>
      </c>
      <c r="I50" t="s">
        <v>12</v>
      </c>
    </row>
    <row r="51" spans="1:8" ht="14.25">
      <c r="A51">
        <v>1</v>
      </c>
      <c r="B51" t="s">
        <v>13</v>
      </c>
      <c r="C51" t="str">
        <f>".671"</f>
        <v>.671</v>
      </c>
      <c r="D51" t="str">
        <f>".437"</f>
        <v>.437</v>
      </c>
      <c r="E51" t="str">
        <f>".407"</f>
        <v>.407</v>
      </c>
      <c r="F51" t="str">
        <f>".522"</f>
        <v>.522</v>
      </c>
      <c r="G51" t="str">
        <f>".198"</f>
        <v>.198</v>
      </c>
      <c r="H51" t="str">
        <f>".2235"</f>
        <v>.2235</v>
      </c>
    </row>
    <row r="52" spans="1:8" ht="14.25">
      <c r="A52">
        <v>2</v>
      </c>
      <c r="B52" t="s">
        <v>15</v>
      </c>
      <c r="C52" t="str">
        <f>".557"</f>
        <v>.557</v>
      </c>
      <c r="D52" t="str">
        <f>".391"</f>
        <v>.391</v>
      </c>
      <c r="E52" t="str">
        <f>".601"</f>
        <v>.601</v>
      </c>
      <c r="F52" t="str">
        <f>".297"</f>
        <v>.297</v>
      </c>
      <c r="G52" t="str">
        <f>".423"</f>
        <v>.423</v>
      </c>
      <c r="H52" t="str">
        <f>".2269"</f>
        <v>.2269</v>
      </c>
    </row>
    <row r="53" spans="1:8" ht="14.25">
      <c r="A53">
        <v>3</v>
      </c>
      <c r="B53" t="s">
        <v>18</v>
      </c>
      <c r="C53" t="str">
        <f>".534"</f>
        <v>.534</v>
      </c>
      <c r="D53" t="str">
        <f>".361"</f>
        <v>.361</v>
      </c>
      <c r="E53" t="str">
        <f>".521"</f>
        <v>.521</v>
      </c>
      <c r="F53" t="str">
        <f>".421"</f>
        <v>.421</v>
      </c>
      <c r="G53" t="str">
        <f>".471"</f>
        <v>.471</v>
      </c>
      <c r="H53" t="str">
        <f>".2308"</f>
        <v>.2308</v>
      </c>
    </row>
    <row r="54" spans="1:8" ht="14.25">
      <c r="A54">
        <v>4</v>
      </c>
      <c r="B54" t="s">
        <v>14</v>
      </c>
      <c r="C54" t="str">
        <f>".385"</f>
        <v>.385</v>
      </c>
      <c r="D54" t="str">
        <f>".361"</f>
        <v>.361</v>
      </c>
      <c r="E54" t="str">
        <f>".640"</f>
        <v>.640</v>
      </c>
      <c r="F54" t="str">
        <f>".511"</f>
        <v>.511</v>
      </c>
      <c r="G54" t="str">
        <f>".414"</f>
        <v>.414</v>
      </c>
      <c r="H54" t="str">
        <f>".2311"</f>
        <v>.2311</v>
      </c>
    </row>
    <row r="55" spans="1:8" ht="14.25">
      <c r="A55">
        <v>5</v>
      </c>
      <c r="B55" t="s">
        <v>19</v>
      </c>
      <c r="C55" t="str">
        <f>".699"</f>
        <v>.699</v>
      </c>
      <c r="D55" t="str">
        <f>".387"</f>
        <v>.387</v>
      </c>
      <c r="E55" t="str">
        <f>".464"</f>
        <v>.464</v>
      </c>
      <c r="F55" t="str">
        <f>".266"</f>
        <v>.266</v>
      </c>
      <c r="G55" t="str">
        <f>".502"</f>
        <v>.502</v>
      </c>
      <c r="H55" t="str">
        <f>".2318"</f>
        <v>.2318</v>
      </c>
    </row>
    <row r="56" spans="1:8" ht="14.25">
      <c r="A56">
        <v>6</v>
      </c>
      <c r="B56" t="s">
        <v>16</v>
      </c>
      <c r="C56" t="str">
        <f>".359"</f>
        <v>.359</v>
      </c>
      <c r="D56" t="str">
        <f>".657"</f>
        <v>.657</v>
      </c>
      <c r="E56" t="str">
        <f>".473"</f>
        <v>.473</v>
      </c>
      <c r="F56" t="str">
        <f>".522"</f>
        <v>.522</v>
      </c>
      <c r="G56" t="str">
        <f>".379"</f>
        <v>.379</v>
      </c>
      <c r="H56" t="str">
        <f>".2390"</f>
        <v>.2390</v>
      </c>
    </row>
    <row r="57" spans="1:8" ht="14.25">
      <c r="A57">
        <v>7</v>
      </c>
      <c r="B57" t="s">
        <v>20</v>
      </c>
      <c r="C57" t="str">
        <f>".436"</f>
        <v>.436</v>
      </c>
      <c r="D57" t="str">
        <f>".433"</f>
        <v>.433</v>
      </c>
      <c r="E57" t="str">
        <f>".613"</f>
        <v>.613</v>
      </c>
      <c r="F57" t="str">
        <f>".555"</f>
        <v>.555</v>
      </c>
      <c r="G57" t="str">
        <f>".881"</f>
        <v>.881</v>
      </c>
      <c r="H57" t="str">
        <f>".2918"</f>
        <v>.2918</v>
      </c>
    </row>
    <row r="58" spans="1:8" ht="14.25">
      <c r="A58">
        <v>8</v>
      </c>
      <c r="B58" t="s">
        <v>26</v>
      </c>
      <c r="C58" t="str">
        <f>".544"</f>
        <v>.544</v>
      </c>
      <c r="D58" t="str">
        <f>".717"</f>
        <v>.717</v>
      </c>
      <c r="E58" t="str">
        <f>".613"</f>
        <v>.613</v>
      </c>
      <c r="F58" t="str">
        <f>".438"</f>
        <v>.438</v>
      </c>
      <c r="G58" t="str">
        <f>".608"</f>
        <v>.608</v>
      </c>
      <c r="H58" t="str">
        <f>".2920"</f>
        <v>.2920</v>
      </c>
    </row>
    <row r="59" spans="1:8" ht="14.25">
      <c r="A59">
        <v>9</v>
      </c>
      <c r="B59" t="s">
        <v>25</v>
      </c>
      <c r="C59" t="str">
        <f>".461"</f>
        <v>.461</v>
      </c>
      <c r="D59" t="str">
        <f>".530"</f>
        <v>.530</v>
      </c>
      <c r="E59" t="str">
        <f>"1.047"</f>
        <v>1.047</v>
      </c>
      <c r="F59" t="str">
        <f>".699"</f>
        <v>.699</v>
      </c>
      <c r="G59" t="str">
        <f>".458"</f>
        <v>.458</v>
      </c>
      <c r="H59" t="str">
        <f>".3195"</f>
        <v>.3195</v>
      </c>
    </row>
    <row r="60" spans="1:8" ht="14.25">
      <c r="A60">
        <v>10</v>
      </c>
      <c r="B60" t="s">
        <v>22</v>
      </c>
      <c r="C60" t="str">
        <f>".423"</f>
        <v>.423</v>
      </c>
      <c r="D60" t="str">
        <f>".903"</f>
        <v>.903</v>
      </c>
      <c r="E60" t="str">
        <f>".317"</f>
        <v>.317</v>
      </c>
      <c r="F60" t="str">
        <f>".669"</f>
        <v>.669</v>
      </c>
      <c r="G60" t="str">
        <f>".900"</f>
        <v>.900</v>
      </c>
      <c r="H60" t="str">
        <f>".3212"</f>
        <v>.3212</v>
      </c>
    </row>
    <row r="61" spans="1:8" ht="14.25">
      <c r="A61">
        <v>11</v>
      </c>
      <c r="B61" t="s">
        <v>27</v>
      </c>
      <c r="C61" t="str">
        <f>".601"</f>
        <v>.601</v>
      </c>
      <c r="D61" t="str">
        <f>".573"</f>
        <v>.573</v>
      </c>
      <c r="E61" t="str">
        <f>".885"</f>
        <v>.885</v>
      </c>
      <c r="F61" t="str">
        <f>".903"</f>
        <v>.903</v>
      </c>
      <c r="G61" t="str">
        <f>".537"</f>
        <v>.537</v>
      </c>
      <c r="H61" t="str">
        <f>".3499"</f>
        <v>.3499</v>
      </c>
    </row>
    <row r="62" spans="1:8" ht="14.25">
      <c r="A62">
        <v>12</v>
      </c>
      <c r="B62" t="s">
        <v>24</v>
      </c>
      <c r="C62" t="str">
        <f>".574"</f>
        <v>.574</v>
      </c>
      <c r="D62" t="str">
        <f>".924"</f>
        <v>.924</v>
      </c>
      <c r="E62" t="str">
        <f>".723"</f>
        <v>.723</v>
      </c>
      <c r="F62" t="str">
        <f>".672"</f>
        <v>.672</v>
      </c>
      <c r="G62" t="str">
        <f>".730"</f>
        <v>.730</v>
      </c>
      <c r="H62" t="str">
        <f>".3623"</f>
        <v>.3623</v>
      </c>
    </row>
    <row r="63" spans="1:8" ht="14.25">
      <c r="A63">
        <v>13</v>
      </c>
      <c r="B63" t="s">
        <v>23</v>
      </c>
      <c r="C63" t="str">
        <f>"1.105"</f>
        <v>1.105</v>
      </c>
      <c r="D63" t="str">
        <f>".381"</f>
        <v>.381</v>
      </c>
      <c r="E63" t="str">
        <f>".556"</f>
        <v>.556</v>
      </c>
      <c r="F63" t="str">
        <f>".935"</f>
        <v>.935</v>
      </c>
      <c r="G63" t="str">
        <f>".659"</f>
        <v>.659</v>
      </c>
      <c r="H63" t="str">
        <f>".3636"</f>
        <v>.3636</v>
      </c>
    </row>
    <row r="64" spans="1:8" ht="14.25">
      <c r="A64">
        <v>14</v>
      </c>
      <c r="B64" t="s">
        <v>17</v>
      </c>
      <c r="C64" t="str">
        <f>".598"</f>
        <v>.598</v>
      </c>
      <c r="D64" t="str">
        <f>".890"</f>
        <v>.890</v>
      </c>
      <c r="E64" t="str">
        <f>".743"</f>
        <v>.743</v>
      </c>
      <c r="F64" t="str">
        <f>".639"</f>
        <v>.639</v>
      </c>
      <c r="G64" t="str">
        <f>"1.068"</f>
        <v>1.068</v>
      </c>
      <c r="H64" t="str">
        <f>".3938"</f>
        <v>.3938</v>
      </c>
    </row>
    <row r="65" spans="1:8" ht="14.25">
      <c r="A65">
        <v>15</v>
      </c>
      <c r="B65" t="s">
        <v>28</v>
      </c>
      <c r="C65" t="str">
        <f>"1.021"</f>
        <v>1.021</v>
      </c>
      <c r="D65" t="str">
        <f>".610"</f>
        <v>.610</v>
      </c>
      <c r="E65" t="str">
        <f>"1.003"</f>
        <v>1.003</v>
      </c>
      <c r="F65" t="str">
        <f>".623"</f>
        <v>.623</v>
      </c>
      <c r="G65" t="str">
        <f>"1.313"</f>
        <v>1.313</v>
      </c>
      <c r="H65" t="str">
        <f>".4570"</f>
        <v>.4570</v>
      </c>
    </row>
    <row r="66" spans="1:8" ht="14.25">
      <c r="A66">
        <v>16</v>
      </c>
      <c r="B66" t="s">
        <v>29</v>
      </c>
      <c r="C66" t="str">
        <f>".610"</f>
        <v>.610</v>
      </c>
      <c r="D66" t="str">
        <f>".803"</f>
        <v>.803</v>
      </c>
      <c r="E66" t="str">
        <f>".608"</f>
        <v>.608</v>
      </c>
      <c r="F66" t="str">
        <f>"1.520"</f>
        <v>1.520</v>
      </c>
      <c r="G66" t="str">
        <f>"1.077"</f>
        <v>1.077</v>
      </c>
      <c r="H66" t="str">
        <f>".4618"</f>
        <v>.4618</v>
      </c>
    </row>
    <row r="67" spans="1:8" ht="14.25">
      <c r="A67">
        <v>17</v>
      </c>
      <c r="B67" t="s">
        <v>30</v>
      </c>
      <c r="C67" t="str">
        <f>"4.712"</f>
        <v>4.712</v>
      </c>
      <c r="D67" t="str">
        <f>".444"</f>
        <v>.444</v>
      </c>
      <c r="E67" t="str">
        <f>".711"</f>
        <v>.711</v>
      </c>
      <c r="F67" t="str">
        <f>"1.360"</f>
        <v>1.360</v>
      </c>
      <c r="G67" t="str">
        <f>".928"</f>
        <v>.928</v>
      </c>
      <c r="H67" t="str">
        <f>".8155"</f>
        <v>.8155</v>
      </c>
    </row>
    <row r="68" ht="14.25">
      <c r="A68" t="s">
        <v>35</v>
      </c>
    </row>
    <row r="70" ht="14.25">
      <c r="A70" t="s">
        <v>36</v>
      </c>
    </row>
    <row r="71" spans="1:9" ht="14.25">
      <c r="A71" t="s">
        <v>4</v>
      </c>
      <c r="B71" t="s">
        <v>5</v>
      </c>
      <c r="C71" t="s">
        <v>6</v>
      </c>
      <c r="D71" t="s">
        <v>7</v>
      </c>
      <c r="E71" t="s">
        <v>8</v>
      </c>
      <c r="F71" t="s">
        <v>9</v>
      </c>
      <c r="G71" t="s">
        <v>10</v>
      </c>
      <c r="H71" t="s">
        <v>11</v>
      </c>
      <c r="I71" t="s">
        <v>12</v>
      </c>
    </row>
    <row r="72" spans="1:8" ht="14.25">
      <c r="A72">
        <v>1</v>
      </c>
      <c r="B72" t="s">
        <v>26</v>
      </c>
      <c r="C72" t="str">
        <f>".382"</f>
        <v>.382</v>
      </c>
      <c r="D72" t="str">
        <f>".354"</f>
        <v>.354</v>
      </c>
      <c r="E72" t="str">
        <f>".448"</f>
        <v>.448</v>
      </c>
      <c r="F72" t="str">
        <f>".525"</f>
        <v>.525</v>
      </c>
      <c r="G72" t="str">
        <f>".433"</f>
        <v>.433</v>
      </c>
      <c r="H72" t="str">
        <f>".2142"</f>
        <v>.2142</v>
      </c>
    </row>
    <row r="73" spans="1:8" ht="14.25">
      <c r="A73">
        <v>2</v>
      </c>
      <c r="B73" t="s">
        <v>19</v>
      </c>
      <c r="C73" t="str">
        <f>".534"</f>
        <v>.534</v>
      </c>
      <c r="D73" t="str">
        <f>".608"</f>
        <v>.608</v>
      </c>
      <c r="E73" t="str">
        <f>".380"</f>
        <v>.380</v>
      </c>
      <c r="F73" t="str">
        <f>".332"</f>
        <v>.332</v>
      </c>
      <c r="G73" t="str">
        <f>".344"</f>
        <v>.344</v>
      </c>
      <c r="H73" t="str">
        <f>".2198"</f>
        <v>.2198</v>
      </c>
    </row>
    <row r="74" spans="1:8" ht="14.25">
      <c r="A74">
        <v>3</v>
      </c>
      <c r="B74" t="s">
        <v>18</v>
      </c>
      <c r="C74" t="str">
        <f>".347"</f>
        <v>.347</v>
      </c>
      <c r="D74" t="str">
        <f>".433"</f>
        <v>.433</v>
      </c>
      <c r="E74" t="str">
        <f>".516"</f>
        <v>.516</v>
      </c>
      <c r="F74" t="str">
        <f>".615"</f>
        <v>.615</v>
      </c>
      <c r="G74" t="str">
        <f>".341"</f>
        <v>.341</v>
      </c>
      <c r="H74" t="str">
        <f>".2252"</f>
        <v>.2252</v>
      </c>
    </row>
    <row r="75" spans="1:8" ht="14.25">
      <c r="A75">
        <v>4</v>
      </c>
      <c r="B75" t="s">
        <v>14</v>
      </c>
      <c r="C75" t="str">
        <f>".529"</f>
        <v>.529</v>
      </c>
      <c r="D75" t="str">
        <f>".401"</f>
        <v>.401</v>
      </c>
      <c r="E75" t="str">
        <f>".392"</f>
        <v>.392</v>
      </c>
      <c r="F75" t="str">
        <f>".590"</f>
        <v>.590</v>
      </c>
      <c r="G75" t="str">
        <f>".352"</f>
        <v>.352</v>
      </c>
      <c r="H75" t="str">
        <f>".2264"</f>
        <v>.2264</v>
      </c>
    </row>
    <row r="76" spans="1:8" ht="14.25">
      <c r="A76">
        <v>5</v>
      </c>
      <c r="B76" t="s">
        <v>20</v>
      </c>
      <c r="C76" t="str">
        <f>".662"</f>
        <v>.662</v>
      </c>
      <c r="D76" t="str">
        <f>".281"</f>
        <v>.281</v>
      </c>
      <c r="E76" t="str">
        <f>".291"</f>
        <v>.291</v>
      </c>
      <c r="F76" t="str">
        <f>".685"</f>
        <v>.685</v>
      </c>
      <c r="G76" t="str">
        <f>".471"</f>
        <v>.471</v>
      </c>
      <c r="H76" t="str">
        <f>".2390"</f>
        <v>.2390</v>
      </c>
    </row>
    <row r="77" spans="1:8" ht="14.25">
      <c r="A77">
        <v>6</v>
      </c>
      <c r="B77" t="s">
        <v>16</v>
      </c>
      <c r="C77" t="str">
        <f>".536"</f>
        <v>.536</v>
      </c>
      <c r="D77" t="str">
        <f>".401"</f>
        <v>.401</v>
      </c>
      <c r="E77" t="str">
        <f>".335"</f>
        <v>.335</v>
      </c>
      <c r="F77" t="str">
        <f>".634"</f>
        <v>.634</v>
      </c>
      <c r="G77" t="str">
        <f>".548"</f>
        <v>.548</v>
      </c>
      <c r="H77" t="str">
        <f>".2454"</f>
        <v>.2454</v>
      </c>
    </row>
    <row r="78" spans="1:8" ht="14.25">
      <c r="A78">
        <v>7</v>
      </c>
      <c r="B78" t="s">
        <v>15</v>
      </c>
      <c r="C78" t="str">
        <f>".634"</f>
        <v>.634</v>
      </c>
      <c r="D78" t="str">
        <f>".407"</f>
        <v>.407</v>
      </c>
      <c r="E78" t="str">
        <f>".524"</f>
        <v>.524</v>
      </c>
      <c r="F78" t="str">
        <f>".459"</f>
        <v>.459</v>
      </c>
      <c r="G78" t="str">
        <f>".554"</f>
        <v>.554</v>
      </c>
      <c r="H78" t="str">
        <f>".2578"</f>
        <v>.2578</v>
      </c>
    </row>
    <row r="79" spans="1:8" ht="14.25">
      <c r="A79">
        <v>8</v>
      </c>
      <c r="B79" t="s">
        <v>23</v>
      </c>
      <c r="C79" t="str">
        <f>".628"</f>
        <v>.628</v>
      </c>
      <c r="D79" t="str">
        <f>".681"</f>
        <v>.681</v>
      </c>
      <c r="E79" t="str">
        <f>".516"</f>
        <v>.516</v>
      </c>
      <c r="F79" t="str">
        <f>".507"</f>
        <v>.507</v>
      </c>
      <c r="G79" t="str">
        <f>".419"</f>
        <v>.419</v>
      </c>
      <c r="H79" t="str">
        <f>".2751"</f>
        <v>.2751</v>
      </c>
    </row>
    <row r="80" spans="1:8" ht="14.25">
      <c r="A80">
        <v>9</v>
      </c>
      <c r="B80" t="s">
        <v>17</v>
      </c>
      <c r="C80" t="str">
        <f>".690"</f>
        <v>.690</v>
      </c>
      <c r="D80" t="str">
        <f>".303"</f>
        <v>.303</v>
      </c>
      <c r="E80" t="str">
        <f>".719"</f>
        <v>.719</v>
      </c>
      <c r="F80" t="str">
        <f>".625"</f>
        <v>.625</v>
      </c>
      <c r="G80" t="str">
        <f>".576"</f>
        <v>.576</v>
      </c>
      <c r="H80" t="str">
        <f>".2913"</f>
        <v>.2913</v>
      </c>
    </row>
    <row r="81" spans="1:8" ht="14.25">
      <c r="A81">
        <v>10</v>
      </c>
      <c r="B81" t="s">
        <v>13</v>
      </c>
      <c r="C81" t="str">
        <f>".479"</f>
        <v>.479</v>
      </c>
      <c r="D81" t="str">
        <f>".953"</f>
        <v>.953</v>
      </c>
      <c r="E81" t="str">
        <f>".699"</f>
        <v>.699</v>
      </c>
      <c r="F81" t="str">
        <f>".503"</f>
        <v>.503</v>
      </c>
      <c r="G81" t="str">
        <f>".560"</f>
        <v>.560</v>
      </c>
      <c r="H81" t="str">
        <f>".3194"</f>
        <v>.3194</v>
      </c>
    </row>
    <row r="82" spans="1:8" ht="14.25">
      <c r="A82">
        <v>11</v>
      </c>
      <c r="B82" t="s">
        <v>24</v>
      </c>
      <c r="C82" t="str">
        <f>".621"</f>
        <v>.621</v>
      </c>
      <c r="D82" t="str">
        <f>".555"</f>
        <v>.555</v>
      </c>
      <c r="E82" t="str">
        <f>".716"</f>
        <v>.716</v>
      </c>
      <c r="F82" t="str">
        <f>".560"</f>
        <v>.560</v>
      </c>
      <c r="G82" t="str">
        <f>".960"</f>
        <v>.960</v>
      </c>
      <c r="H82" t="str">
        <f>".3412"</f>
        <v>.3412</v>
      </c>
    </row>
    <row r="83" spans="1:8" ht="14.25">
      <c r="A83">
        <v>12</v>
      </c>
      <c r="B83" t="s">
        <v>25</v>
      </c>
      <c r="C83" t="str">
        <f>".407"</f>
        <v>.407</v>
      </c>
      <c r="D83" t="str">
        <f>".873"</f>
        <v>.873</v>
      </c>
      <c r="E83" t="str">
        <f>".852"</f>
        <v>.852</v>
      </c>
      <c r="F83" t="str">
        <f>".929"</f>
        <v>.929</v>
      </c>
      <c r="G83" t="str">
        <f>".669"</f>
        <v>.669</v>
      </c>
      <c r="H83" t="str">
        <f>".3730"</f>
        <v>.3730</v>
      </c>
    </row>
    <row r="84" spans="1:8" ht="14.25">
      <c r="A84">
        <v>13</v>
      </c>
      <c r="B84" t="s">
        <v>27</v>
      </c>
      <c r="C84" t="str">
        <f>".752"</f>
        <v>.752</v>
      </c>
      <c r="D84" t="str">
        <f>"1.077"</f>
        <v>1.077</v>
      </c>
      <c r="E84" t="str">
        <f>".629"</f>
        <v>.629</v>
      </c>
      <c r="F84" t="str">
        <f>".489"</f>
        <v>.489</v>
      </c>
      <c r="G84" t="str">
        <f>"1.051"</f>
        <v>1.051</v>
      </c>
      <c r="H84" t="str">
        <f>".3998"</f>
        <v>.3998</v>
      </c>
    </row>
    <row r="85" spans="1:8" ht="14.25">
      <c r="A85">
        <v>14</v>
      </c>
      <c r="B85" t="s">
        <v>28</v>
      </c>
      <c r="C85" t="str">
        <f>".820"</f>
        <v>.820</v>
      </c>
      <c r="D85" t="str">
        <f>".599"</f>
        <v>.599</v>
      </c>
      <c r="E85" t="str">
        <f>".747"</f>
        <v>.747</v>
      </c>
      <c r="F85" t="str">
        <f>".919"</f>
        <v>.919</v>
      </c>
      <c r="G85" t="str">
        <f>".924"</f>
        <v>.924</v>
      </c>
      <c r="H85" t="str">
        <f>".4009"</f>
        <v>.4009</v>
      </c>
    </row>
    <row r="86" spans="1:8" ht="14.25">
      <c r="A86">
        <v>15</v>
      </c>
      <c r="B86" t="s">
        <v>29</v>
      </c>
      <c r="C86" t="str">
        <f>"1.027"</f>
        <v>1.027</v>
      </c>
      <c r="D86" t="str">
        <f>".633"</f>
        <v>.633</v>
      </c>
      <c r="E86" t="str">
        <f>".888"</f>
        <v>.888</v>
      </c>
      <c r="F86" t="str">
        <f>"1.111"</f>
        <v>1.111</v>
      </c>
      <c r="G86" t="str">
        <f>".739"</f>
        <v>.739</v>
      </c>
      <c r="H86" t="str">
        <f>".4398"</f>
        <v>.4398</v>
      </c>
    </row>
    <row r="87" spans="1:8" ht="14.25">
      <c r="A87">
        <v>16</v>
      </c>
      <c r="B87" t="s">
        <v>22</v>
      </c>
      <c r="C87" t="str">
        <f>"1.003"</f>
        <v>1.003</v>
      </c>
      <c r="D87" t="str">
        <f>".591"</f>
        <v>.591</v>
      </c>
      <c r="E87" t="str">
        <f>".893"</f>
        <v>.893</v>
      </c>
      <c r="F87" t="str">
        <f>"1.370"</f>
        <v>1.370</v>
      </c>
      <c r="G87" t="str">
        <f>".618"</f>
        <v>.618</v>
      </c>
      <c r="H87" t="str">
        <f>".4475"</f>
        <v>.4475</v>
      </c>
    </row>
    <row r="88" spans="1:8" ht="14.25">
      <c r="A88">
        <v>17</v>
      </c>
      <c r="B88" t="s">
        <v>30</v>
      </c>
      <c r="C88" t="str">
        <f>".701"</f>
        <v>.701</v>
      </c>
      <c r="D88" t="str">
        <f>"1.301"</f>
        <v>1.301</v>
      </c>
      <c r="E88" t="str">
        <f>".797"</f>
        <v>.797</v>
      </c>
      <c r="F88" t="str">
        <f>"1.445"</f>
        <v>1.445</v>
      </c>
      <c r="G88" t="str">
        <f>"1.054"</f>
        <v>1.054</v>
      </c>
      <c r="H88" t="str">
        <f>".5298"</f>
        <v>.5298</v>
      </c>
    </row>
    <row r="89" ht="14.25">
      <c r="A89" t="s">
        <v>37</v>
      </c>
    </row>
    <row r="91" ht="14.25">
      <c r="A91" t="s">
        <v>38</v>
      </c>
    </row>
    <row r="92" spans="1:5" ht="14.25">
      <c r="A92" t="s">
        <v>4</v>
      </c>
      <c r="B92" t="s">
        <v>5</v>
      </c>
      <c r="C92" t="s">
        <v>39</v>
      </c>
      <c r="D92" t="s">
        <v>40</v>
      </c>
      <c r="E92" t="s">
        <v>41</v>
      </c>
    </row>
    <row r="93" spans="1:5" ht="14.25">
      <c r="A93" t="str">
        <f>"1"</f>
        <v>1</v>
      </c>
      <c r="B93" t="s">
        <v>18</v>
      </c>
      <c r="C93" t="str">
        <f>".2178"</f>
        <v>.2178</v>
      </c>
      <c r="D93" t="str">
        <f>".2252"</f>
        <v>.2252</v>
      </c>
      <c r="E93" t="str">
        <f>".2215"</f>
        <v>.2215</v>
      </c>
    </row>
    <row r="94" spans="1:5" ht="14.25">
      <c r="A94" t="str">
        <f>"2"</f>
        <v>2</v>
      </c>
      <c r="B94" t="s">
        <v>19</v>
      </c>
      <c r="C94" t="str">
        <f>".2346"</f>
        <v>.2346</v>
      </c>
      <c r="D94" t="str">
        <f>".2198"</f>
        <v>.2198</v>
      </c>
      <c r="E94" t="str">
        <f>".2272"</f>
        <v>.2272</v>
      </c>
    </row>
    <row r="95" spans="1:5" ht="14.25">
      <c r="A95" t="str">
        <f>"3"</f>
        <v>3</v>
      </c>
      <c r="B95" t="s">
        <v>20</v>
      </c>
      <c r="C95" t="str">
        <f>".2164"</f>
        <v>.2164</v>
      </c>
      <c r="D95" t="str">
        <f>".2390"</f>
        <v>.2390</v>
      </c>
      <c r="E95" t="str">
        <f>".2277"</f>
        <v>.2277</v>
      </c>
    </row>
    <row r="96" spans="1:5" ht="14.25">
      <c r="A96" t="str">
        <f>"4"</f>
        <v>4</v>
      </c>
      <c r="B96" t="s">
        <v>15</v>
      </c>
      <c r="C96" t="str">
        <f>".2078"</f>
        <v>.2078</v>
      </c>
      <c r="D96" t="str">
        <f>".2578"</f>
        <v>.2578</v>
      </c>
      <c r="E96" t="str">
        <f>".2328"</f>
        <v>.2328</v>
      </c>
    </row>
    <row r="97" spans="1:5" ht="14.25">
      <c r="A97" t="str">
        <f>"5"</f>
        <v>5</v>
      </c>
      <c r="B97" t="s">
        <v>26</v>
      </c>
      <c r="C97" t="str">
        <f>".2730"</f>
        <v>.2730</v>
      </c>
      <c r="D97" t="str">
        <f>".2142"</f>
        <v>.2142</v>
      </c>
      <c r="E97" t="str">
        <f>".2436"</f>
        <v>.2436</v>
      </c>
    </row>
    <row r="98" spans="1:5" ht="14.25">
      <c r="A98" t="str">
        <f>"6"</f>
        <v>6</v>
      </c>
      <c r="B98" t="s">
        <v>16</v>
      </c>
      <c r="C98" t="str">
        <f>".2996"</f>
        <v>.2996</v>
      </c>
      <c r="D98" t="str">
        <f>".2454"</f>
        <v>.2454</v>
      </c>
      <c r="E98" t="str">
        <f>".2725"</f>
        <v>.2725</v>
      </c>
    </row>
    <row r="99" spans="1:5" ht="14.25">
      <c r="A99" t="str">
        <f>"7"</f>
        <v>7</v>
      </c>
      <c r="B99" t="s">
        <v>23</v>
      </c>
      <c r="C99" t="str">
        <f>".2762"</f>
        <v>.2762</v>
      </c>
      <c r="D99" t="str">
        <f>".2751"</f>
        <v>.2751</v>
      </c>
      <c r="E99" t="str">
        <f>".2757"</f>
        <v>.2757</v>
      </c>
    </row>
    <row r="100" spans="1:5" ht="14.25">
      <c r="A100" t="str">
        <f>"8"</f>
        <v>8</v>
      </c>
      <c r="B100" t="s">
        <v>14</v>
      </c>
      <c r="C100" t="str">
        <f>".3352"</f>
        <v>.3352</v>
      </c>
      <c r="D100" t="str">
        <f>".2264"</f>
        <v>.2264</v>
      </c>
      <c r="E100" t="str">
        <f>".2808"</f>
        <v>.2808</v>
      </c>
    </row>
    <row r="101" spans="1:5" ht="14.25">
      <c r="A101" t="str">
        <f>"9"</f>
        <v>9</v>
      </c>
      <c r="B101" t="s">
        <v>17</v>
      </c>
      <c r="C101" t="str">
        <f>".2728"</f>
        <v>.2728</v>
      </c>
      <c r="D101" t="str">
        <f>".2913"</f>
        <v>.2913</v>
      </c>
      <c r="E101" t="str">
        <f>".2821"</f>
        <v>.2821</v>
      </c>
    </row>
    <row r="102" spans="1:5" ht="14.25">
      <c r="A102" t="str">
        <f>"10"</f>
        <v>10</v>
      </c>
      <c r="B102" t="s">
        <v>13</v>
      </c>
      <c r="C102" t="str">
        <f>".3166"</f>
        <v>.3166</v>
      </c>
      <c r="D102" t="str">
        <f>".3194"</f>
        <v>.3194</v>
      </c>
      <c r="E102" t="str">
        <f>".3180"</f>
        <v>.3180</v>
      </c>
    </row>
    <row r="103" spans="1:5" ht="14.25">
      <c r="A103" t="str">
        <f>"11"</f>
        <v>11</v>
      </c>
      <c r="B103" t="s">
        <v>25</v>
      </c>
      <c r="C103" t="str">
        <f>".2914"</f>
        <v>.2914</v>
      </c>
      <c r="D103" t="str">
        <f>".3730"</f>
        <v>.3730</v>
      </c>
      <c r="E103" t="str">
        <f>".3322"</f>
        <v>.3322</v>
      </c>
    </row>
    <row r="104" spans="1:5" ht="14.25">
      <c r="A104" t="str">
        <f>"12"</f>
        <v>12</v>
      </c>
      <c r="B104" t="s">
        <v>24</v>
      </c>
      <c r="C104" t="str">
        <f>".3422"</f>
        <v>.3422</v>
      </c>
      <c r="D104" t="str">
        <f>".3412"</f>
        <v>.3412</v>
      </c>
      <c r="E104" t="str">
        <f>".3417"</f>
        <v>.3417</v>
      </c>
    </row>
    <row r="105" spans="1:5" ht="14.25">
      <c r="A105" t="str">
        <f>"13"</f>
        <v>13</v>
      </c>
      <c r="B105" t="s">
        <v>22</v>
      </c>
      <c r="C105" t="str">
        <f>".2616"</f>
        <v>.2616</v>
      </c>
      <c r="D105" t="str">
        <f>".4475"</f>
        <v>.4475</v>
      </c>
      <c r="E105" t="str">
        <f>".3546"</f>
        <v>.3546</v>
      </c>
    </row>
    <row r="106" spans="1:5" ht="14.25">
      <c r="A106" t="str">
        <f>"14"</f>
        <v>14</v>
      </c>
      <c r="B106" t="s">
        <v>28</v>
      </c>
      <c r="C106" t="str">
        <f>".3614"</f>
        <v>.3614</v>
      </c>
      <c r="D106" t="str">
        <f>".4009"</f>
        <v>.4009</v>
      </c>
      <c r="E106" t="str">
        <f>".3812"</f>
        <v>.3812</v>
      </c>
    </row>
    <row r="107" spans="1:5" ht="14.25">
      <c r="A107" t="str">
        <f>"15"</f>
        <v>15</v>
      </c>
      <c r="B107" t="s">
        <v>27</v>
      </c>
      <c r="C107" t="str">
        <f>".3780"</f>
        <v>.3780</v>
      </c>
      <c r="D107" t="str">
        <f>".3998"</f>
        <v>.3998</v>
      </c>
      <c r="E107" t="str">
        <f>".3889"</f>
        <v>.3889</v>
      </c>
    </row>
    <row r="108" spans="1:5" ht="14.25">
      <c r="A108" t="str">
        <f>"16"</f>
        <v>16</v>
      </c>
      <c r="B108" t="s">
        <v>29</v>
      </c>
      <c r="C108" t="str">
        <f>".3630"</f>
        <v>.3630</v>
      </c>
      <c r="D108" t="str">
        <f>".4398"</f>
        <v>.4398</v>
      </c>
      <c r="E108" t="str">
        <f>".4014"</f>
        <v>.4014</v>
      </c>
    </row>
    <row r="109" spans="1:5" ht="14.25">
      <c r="A109" t="str">
        <f>"17"</f>
        <v>17</v>
      </c>
      <c r="B109" t="s">
        <v>30</v>
      </c>
      <c r="C109" t="str">
        <f>".3204"</f>
        <v>.3204</v>
      </c>
      <c r="D109" t="str">
        <f>".5298"</f>
        <v>.5298</v>
      </c>
      <c r="E109" t="str">
        <f>".4251"</f>
        <v>.4251</v>
      </c>
    </row>
    <row r="111" ht="14.25">
      <c r="A111" t="s">
        <v>42</v>
      </c>
    </row>
    <row r="112" spans="1:5" ht="14.25">
      <c r="A112" t="s">
        <v>4</v>
      </c>
      <c r="B112" t="s">
        <v>5</v>
      </c>
      <c r="C112" t="s">
        <v>43</v>
      </c>
      <c r="D112" t="s">
        <v>44</v>
      </c>
      <c r="E112" t="s">
        <v>41</v>
      </c>
    </row>
    <row r="113" spans="1:5" ht="14.25">
      <c r="A113" t="str">
        <f>"1"</f>
        <v>1</v>
      </c>
      <c r="B113" t="s">
        <v>13</v>
      </c>
      <c r="C113" t="str">
        <f>".2120"</f>
        <v>.2120</v>
      </c>
      <c r="D113" t="str">
        <f>".2235"</f>
        <v>.2235</v>
      </c>
      <c r="E113" t="str">
        <f>".2178"</f>
        <v>.2178</v>
      </c>
    </row>
    <row r="114" spans="1:5" ht="14.25">
      <c r="A114" t="str">
        <f>"2"</f>
        <v>2</v>
      </c>
      <c r="B114" t="s">
        <v>14</v>
      </c>
      <c r="C114" t="str">
        <f>".2282"</f>
        <v>.2282</v>
      </c>
      <c r="D114" t="str">
        <f>".2311"</f>
        <v>.2311</v>
      </c>
      <c r="E114" t="str">
        <f>".2297"</f>
        <v>.2297</v>
      </c>
    </row>
    <row r="115" spans="1:5" ht="14.25">
      <c r="A115" t="str">
        <f>"3"</f>
        <v>3</v>
      </c>
      <c r="B115" t="s">
        <v>15</v>
      </c>
      <c r="C115" t="str">
        <f>".2352"</f>
        <v>.2352</v>
      </c>
      <c r="D115" t="str">
        <f>".2269"</f>
        <v>.2269</v>
      </c>
      <c r="E115" t="str">
        <f>".2311"</f>
        <v>.2311</v>
      </c>
    </row>
    <row r="116" spans="1:5" ht="14.25">
      <c r="A116" t="str">
        <f>"4"</f>
        <v>4</v>
      </c>
      <c r="B116" t="s">
        <v>18</v>
      </c>
      <c r="C116" t="str">
        <f>".2528"</f>
        <v>.2528</v>
      </c>
      <c r="D116" t="str">
        <f>".2308"</f>
        <v>.2308</v>
      </c>
      <c r="E116" t="str">
        <f>".2418"</f>
        <v>.2418</v>
      </c>
    </row>
    <row r="117" spans="1:5" ht="14.25">
      <c r="A117" t="str">
        <f>"5"</f>
        <v>5</v>
      </c>
      <c r="B117" t="s">
        <v>16</v>
      </c>
      <c r="C117" t="str">
        <f>".2452"</f>
        <v>.2452</v>
      </c>
      <c r="D117" t="str">
        <f>".2390"</f>
        <v>.2390</v>
      </c>
      <c r="E117" t="str">
        <f>".2421"</f>
        <v>.2421</v>
      </c>
    </row>
    <row r="118" spans="1:5" ht="14.25">
      <c r="A118" t="str">
        <f>"6"</f>
        <v>6</v>
      </c>
      <c r="B118" t="s">
        <v>19</v>
      </c>
      <c r="C118" t="str">
        <f>".2582"</f>
        <v>.2582</v>
      </c>
      <c r="D118" t="str">
        <f>".2318"</f>
        <v>.2318</v>
      </c>
      <c r="E118" t="str">
        <f>".2450"</f>
        <v>.2450</v>
      </c>
    </row>
    <row r="119" spans="1:5" ht="14.25">
      <c r="A119" t="str">
        <f>"7"</f>
        <v>7</v>
      </c>
      <c r="B119" t="s">
        <v>20</v>
      </c>
      <c r="C119" t="str">
        <f>".2606"</f>
        <v>.2606</v>
      </c>
      <c r="D119" t="str">
        <f>".2918"</f>
        <v>.2918</v>
      </c>
      <c r="E119" t="str">
        <f>".2762"</f>
        <v>.2762</v>
      </c>
    </row>
    <row r="120" spans="1:5" ht="14.25">
      <c r="A120" t="str">
        <f>"8"</f>
        <v>8</v>
      </c>
      <c r="B120" t="s">
        <v>22</v>
      </c>
      <c r="C120" t="str">
        <f>".2862"</f>
        <v>.2862</v>
      </c>
      <c r="D120" t="str">
        <f>".3212"</f>
        <v>.3212</v>
      </c>
      <c r="E120" t="str">
        <f>".3037"</f>
        <v>.3037</v>
      </c>
    </row>
    <row r="121" spans="1:5" ht="14.25">
      <c r="A121" t="str">
        <f>"9"</f>
        <v>9</v>
      </c>
      <c r="B121" t="s">
        <v>25</v>
      </c>
      <c r="C121" t="str">
        <f>".3100"</f>
        <v>.3100</v>
      </c>
      <c r="D121" t="str">
        <f>".3195"</f>
        <v>.3195</v>
      </c>
      <c r="E121" t="str">
        <f>".3148"</f>
        <v>.3148</v>
      </c>
    </row>
    <row r="122" spans="1:5" ht="14.25">
      <c r="A122" t="str">
        <f>"10"</f>
        <v>10</v>
      </c>
      <c r="B122" t="s">
        <v>26</v>
      </c>
      <c r="C122" t="str">
        <f>".3434"</f>
        <v>.3434</v>
      </c>
      <c r="D122" t="str">
        <f>".2920"</f>
        <v>.2920</v>
      </c>
      <c r="E122" t="str">
        <f>".3177"</f>
        <v>.3177</v>
      </c>
    </row>
    <row r="123" spans="1:5" ht="14.25">
      <c r="A123" t="str">
        <f>"11"</f>
        <v>11</v>
      </c>
      <c r="B123" t="s">
        <v>17</v>
      </c>
      <c r="C123" t="str">
        <f>".2508"</f>
        <v>.2508</v>
      </c>
      <c r="D123" t="str">
        <f>".3938"</f>
        <v>.3938</v>
      </c>
      <c r="E123" t="str">
        <f>".3223"</f>
        <v>.3223</v>
      </c>
    </row>
    <row r="124" spans="1:5" ht="14.25">
      <c r="A124" t="str">
        <f>"12"</f>
        <v>12</v>
      </c>
      <c r="B124" t="s">
        <v>23</v>
      </c>
      <c r="C124" t="str">
        <f>".2984"</f>
        <v>.2984</v>
      </c>
      <c r="D124" t="str">
        <f>".3636"</f>
        <v>.3636</v>
      </c>
      <c r="E124" t="str">
        <f>".3310"</f>
        <v>.3310</v>
      </c>
    </row>
    <row r="125" spans="1:5" ht="14.25">
      <c r="A125" t="str">
        <f>"13"</f>
        <v>13</v>
      </c>
      <c r="B125" t="s">
        <v>24</v>
      </c>
      <c r="C125" t="str">
        <f>".3032"</f>
        <v>.3032</v>
      </c>
      <c r="D125" t="str">
        <f>".3623"</f>
        <v>.3623</v>
      </c>
      <c r="E125" t="str">
        <f>".3328"</f>
        <v>.3328</v>
      </c>
    </row>
    <row r="126" spans="1:5" ht="14.25">
      <c r="A126" t="str">
        <f>"14"</f>
        <v>14</v>
      </c>
      <c r="B126" t="s">
        <v>27</v>
      </c>
      <c r="C126" t="str">
        <f>".3542"</f>
        <v>.3542</v>
      </c>
      <c r="D126" t="str">
        <f>".3499"</f>
        <v>.3499</v>
      </c>
      <c r="E126" t="str">
        <f>".3521"</f>
        <v>.3521</v>
      </c>
    </row>
    <row r="127" spans="1:5" ht="14.25">
      <c r="A127" t="str">
        <f>"15"</f>
        <v>15</v>
      </c>
      <c r="B127" t="s">
        <v>28</v>
      </c>
      <c r="C127" t="str">
        <f>".3822"</f>
        <v>.3822</v>
      </c>
      <c r="D127" t="str">
        <f>".4570"</f>
        <v>.4570</v>
      </c>
      <c r="E127" t="str">
        <f>".4196"</f>
        <v>.4196</v>
      </c>
    </row>
    <row r="128" spans="1:5" ht="14.25">
      <c r="A128" t="str">
        <f>"16"</f>
        <v>16</v>
      </c>
      <c r="B128" t="s">
        <v>29</v>
      </c>
      <c r="C128" t="str">
        <f>".4116"</f>
        <v>.4116</v>
      </c>
      <c r="D128" t="str">
        <f>".4618"</f>
        <v>.4618</v>
      </c>
      <c r="E128" t="str">
        <f>".4367"</f>
        <v>.4367</v>
      </c>
    </row>
    <row r="129" spans="1:5" ht="14.25">
      <c r="A129" t="str">
        <f>"17"</f>
        <v>17</v>
      </c>
      <c r="B129" t="s">
        <v>30</v>
      </c>
      <c r="C129" t="str">
        <f>".4154"</f>
        <v>.4154</v>
      </c>
      <c r="D129" t="str">
        <f>".8155"</f>
        <v>.8155</v>
      </c>
      <c r="E129" t="str">
        <f>".6155"</f>
        <v>.6155</v>
      </c>
    </row>
    <row r="131" ht="14.25">
      <c r="A131" t="s">
        <v>45</v>
      </c>
    </row>
    <row r="132" spans="1:7" ht="14.25">
      <c r="A132" t="s">
        <v>4</v>
      </c>
      <c r="B132" t="s">
        <v>5</v>
      </c>
      <c r="C132" t="s">
        <v>43</v>
      </c>
      <c r="D132" t="s">
        <v>44</v>
      </c>
      <c r="E132" t="s">
        <v>39</v>
      </c>
      <c r="F132" t="s">
        <v>40</v>
      </c>
      <c r="G132" t="s">
        <v>41</v>
      </c>
    </row>
    <row r="133" spans="1:7" ht="14.25">
      <c r="A133" t="str">
        <f>"1"</f>
        <v>1</v>
      </c>
      <c r="B133" t="s">
        <v>18</v>
      </c>
      <c r="C133" t="str">
        <f>".2528"</f>
        <v>.2528</v>
      </c>
      <c r="D133" t="str">
        <f>".2308"</f>
        <v>.2308</v>
      </c>
      <c r="E133" t="str">
        <f>".2178"</f>
        <v>.2178</v>
      </c>
      <c r="F133" t="str">
        <f>".2252"</f>
        <v>.2252</v>
      </c>
      <c r="G133" t="str">
        <f>".2316"</f>
        <v>.2316</v>
      </c>
    </row>
    <row r="134" spans="1:7" ht="14.25">
      <c r="A134" t="str">
        <f>"2"</f>
        <v>2</v>
      </c>
      <c r="B134" t="s">
        <v>15</v>
      </c>
      <c r="C134" t="str">
        <f>".2352"</f>
        <v>.2352</v>
      </c>
      <c r="D134" t="str">
        <f>".2269"</f>
        <v>.2269</v>
      </c>
      <c r="E134" t="str">
        <f>".2078"</f>
        <v>.2078</v>
      </c>
      <c r="F134" t="str">
        <f>".2578"</f>
        <v>.2578</v>
      </c>
      <c r="G134" t="str">
        <f>".2319"</f>
        <v>.2319</v>
      </c>
    </row>
    <row r="135" spans="1:7" ht="14.25">
      <c r="A135" t="str">
        <f>"3"</f>
        <v>3</v>
      </c>
      <c r="B135" t="s">
        <v>19</v>
      </c>
      <c r="C135" t="str">
        <f>".2582"</f>
        <v>.2582</v>
      </c>
      <c r="D135" t="str">
        <f>".2318"</f>
        <v>.2318</v>
      </c>
      <c r="E135" t="str">
        <f>".2346"</f>
        <v>.2346</v>
      </c>
      <c r="F135" t="str">
        <f>".2198"</f>
        <v>.2198</v>
      </c>
      <c r="G135" t="str">
        <f>".2361"</f>
        <v>.2361</v>
      </c>
    </row>
    <row r="136" spans="1:7" ht="14.25">
      <c r="A136" t="str">
        <f>"4"</f>
        <v>4</v>
      </c>
      <c r="B136" t="s">
        <v>20</v>
      </c>
      <c r="C136" t="str">
        <f>".2606"</f>
        <v>.2606</v>
      </c>
      <c r="D136" t="str">
        <f>".2918"</f>
        <v>.2918</v>
      </c>
      <c r="E136" t="str">
        <f>".2164"</f>
        <v>.2164</v>
      </c>
      <c r="F136" t="str">
        <f>".2390"</f>
        <v>.2390</v>
      </c>
      <c r="G136" t="str">
        <f>".2520"</f>
        <v>.2520</v>
      </c>
    </row>
    <row r="137" spans="1:7" ht="14.25">
      <c r="A137" t="str">
        <f>"5"</f>
        <v>5</v>
      </c>
      <c r="B137" t="s">
        <v>14</v>
      </c>
      <c r="C137" t="str">
        <f>".2282"</f>
        <v>.2282</v>
      </c>
      <c r="D137" t="str">
        <f>".2311"</f>
        <v>.2311</v>
      </c>
      <c r="E137" t="str">
        <f>".3352"</f>
        <v>.3352</v>
      </c>
      <c r="F137" t="str">
        <f>".2264"</f>
        <v>.2264</v>
      </c>
      <c r="G137" t="str">
        <f>".2552"</f>
        <v>.2552</v>
      </c>
    </row>
    <row r="138" spans="1:7" ht="14.25">
      <c r="A138" t="str">
        <f>"6"</f>
        <v>6</v>
      </c>
      <c r="B138" t="s">
        <v>16</v>
      </c>
      <c r="C138" t="str">
        <f>".2452"</f>
        <v>.2452</v>
      </c>
      <c r="D138" t="str">
        <f>".2390"</f>
        <v>.2390</v>
      </c>
      <c r="E138" t="str">
        <f>".2996"</f>
        <v>.2996</v>
      </c>
      <c r="F138" t="str">
        <f>".2454"</f>
        <v>.2454</v>
      </c>
      <c r="G138" t="str">
        <f>".2573"</f>
        <v>.2573</v>
      </c>
    </row>
    <row r="139" spans="1:7" ht="14.25">
      <c r="A139" t="str">
        <f>"7"</f>
        <v>7</v>
      </c>
      <c r="B139" t="s">
        <v>13</v>
      </c>
      <c r="C139" t="str">
        <f>".2120"</f>
        <v>.2120</v>
      </c>
      <c r="D139" t="str">
        <f>".2235"</f>
        <v>.2235</v>
      </c>
      <c r="E139" t="str">
        <f>".3166"</f>
        <v>.3166</v>
      </c>
      <c r="F139" t="str">
        <f>".3194"</f>
        <v>.3194</v>
      </c>
      <c r="G139" t="str">
        <f>".2679"</f>
        <v>.2679</v>
      </c>
    </row>
    <row r="140" spans="1:7" ht="14.25">
      <c r="A140" t="str">
        <f>"8"</f>
        <v>8</v>
      </c>
      <c r="B140" t="s">
        <v>26</v>
      </c>
      <c r="C140" t="str">
        <f>".3434"</f>
        <v>.3434</v>
      </c>
      <c r="D140" t="str">
        <f>".2920"</f>
        <v>.2920</v>
      </c>
      <c r="E140" t="str">
        <f>".2730"</f>
        <v>.2730</v>
      </c>
      <c r="F140" t="str">
        <f>".2142"</f>
        <v>.2142</v>
      </c>
      <c r="G140" t="str">
        <f>".2807"</f>
        <v>.2807</v>
      </c>
    </row>
    <row r="141" spans="1:7" ht="14.25">
      <c r="A141" t="str">
        <f>"9"</f>
        <v>9</v>
      </c>
      <c r="B141" t="s">
        <v>17</v>
      </c>
      <c r="C141" t="str">
        <f>".2508"</f>
        <v>.2508</v>
      </c>
      <c r="D141" t="str">
        <f>".3938"</f>
        <v>.3938</v>
      </c>
      <c r="E141" t="str">
        <f>".2728"</f>
        <v>.2728</v>
      </c>
      <c r="F141" t="str">
        <f>".2913"</f>
        <v>.2913</v>
      </c>
      <c r="G141" t="str">
        <f>".3022"</f>
        <v>.3022</v>
      </c>
    </row>
    <row r="142" spans="1:7" ht="14.25">
      <c r="A142" t="str">
        <f>"10"</f>
        <v>10</v>
      </c>
      <c r="B142" t="s">
        <v>23</v>
      </c>
      <c r="C142" t="str">
        <f>".2984"</f>
        <v>.2984</v>
      </c>
      <c r="D142" t="str">
        <f>".3636"</f>
        <v>.3636</v>
      </c>
      <c r="E142" t="str">
        <f>".2762"</f>
        <v>.2762</v>
      </c>
      <c r="F142" t="str">
        <f>".2751"</f>
        <v>.2751</v>
      </c>
      <c r="G142" t="str">
        <f>".3033"</f>
        <v>.3033</v>
      </c>
    </row>
    <row r="143" spans="1:7" ht="14.25">
      <c r="A143" t="str">
        <f>"11"</f>
        <v>11</v>
      </c>
      <c r="B143" t="s">
        <v>25</v>
      </c>
      <c r="C143" t="str">
        <f>".3100"</f>
        <v>.3100</v>
      </c>
      <c r="D143" t="str">
        <f>".3195"</f>
        <v>.3195</v>
      </c>
      <c r="E143" t="str">
        <f>".2914"</f>
        <v>.2914</v>
      </c>
      <c r="F143" t="str">
        <f>".3730"</f>
        <v>.3730</v>
      </c>
      <c r="G143" t="str">
        <f>".3235"</f>
        <v>.3235</v>
      </c>
    </row>
    <row r="144" spans="1:7" ht="14.25">
      <c r="A144" t="str">
        <f>"12"</f>
        <v>12</v>
      </c>
      <c r="B144" t="s">
        <v>22</v>
      </c>
      <c r="C144" t="str">
        <f>".2862"</f>
        <v>.2862</v>
      </c>
      <c r="D144" t="str">
        <f>".3212"</f>
        <v>.3212</v>
      </c>
      <c r="E144" t="str">
        <f>".2616"</f>
        <v>.2616</v>
      </c>
      <c r="F144" t="str">
        <f>".4475"</f>
        <v>.4475</v>
      </c>
      <c r="G144" t="str">
        <f>".3291"</f>
        <v>.3291</v>
      </c>
    </row>
    <row r="145" spans="1:7" ht="14.25">
      <c r="A145" t="str">
        <f>"13"</f>
        <v>13</v>
      </c>
      <c r="B145" t="s">
        <v>24</v>
      </c>
      <c r="C145" t="str">
        <f>".3032"</f>
        <v>.3032</v>
      </c>
      <c r="D145" t="str">
        <f>".3623"</f>
        <v>.3623</v>
      </c>
      <c r="E145" t="str">
        <f>".3422"</f>
        <v>.3422</v>
      </c>
      <c r="F145" t="str">
        <f>".3412"</f>
        <v>.3412</v>
      </c>
      <c r="G145" t="str">
        <f>".3372"</f>
        <v>.3372</v>
      </c>
    </row>
    <row r="146" spans="1:7" ht="14.25">
      <c r="A146" t="str">
        <f>"14"</f>
        <v>14</v>
      </c>
      <c r="B146" t="s">
        <v>27</v>
      </c>
      <c r="C146" t="str">
        <f>".3542"</f>
        <v>.3542</v>
      </c>
      <c r="D146" t="str">
        <f>".3499"</f>
        <v>.3499</v>
      </c>
      <c r="E146" t="str">
        <f>".3780"</f>
        <v>.3780</v>
      </c>
      <c r="F146" t="str">
        <f>".3998"</f>
        <v>.3998</v>
      </c>
      <c r="G146" t="str">
        <f>".3705"</f>
        <v>.3705</v>
      </c>
    </row>
    <row r="147" spans="1:7" ht="14.25">
      <c r="A147" t="str">
        <f>"15"</f>
        <v>15</v>
      </c>
      <c r="B147" t="s">
        <v>28</v>
      </c>
      <c r="C147" t="str">
        <f>".3822"</f>
        <v>.3822</v>
      </c>
      <c r="D147" t="str">
        <f>".4570"</f>
        <v>.4570</v>
      </c>
      <c r="E147" t="str">
        <f>".3614"</f>
        <v>.3614</v>
      </c>
      <c r="F147" t="str">
        <f>".4009"</f>
        <v>.4009</v>
      </c>
      <c r="G147" t="str">
        <f>".4004"</f>
        <v>.4004</v>
      </c>
    </row>
    <row r="148" spans="1:7" ht="14.25">
      <c r="A148" t="str">
        <f>"16"</f>
        <v>16</v>
      </c>
      <c r="B148" t="s">
        <v>29</v>
      </c>
      <c r="C148" t="str">
        <f>".4116"</f>
        <v>.4116</v>
      </c>
      <c r="D148" t="str">
        <f>".4618"</f>
        <v>.4618</v>
      </c>
      <c r="E148" t="str">
        <f>".3630"</f>
        <v>.3630</v>
      </c>
      <c r="F148" t="str">
        <f>".4398"</f>
        <v>.4398</v>
      </c>
      <c r="G148" t="str">
        <f>".4191"</f>
        <v>.4191</v>
      </c>
    </row>
    <row r="149" spans="1:7" ht="14.25">
      <c r="A149" t="str">
        <f>"17"</f>
        <v>17</v>
      </c>
      <c r="B149" t="s">
        <v>30</v>
      </c>
      <c r="C149" t="str">
        <f>".4154"</f>
        <v>.4154</v>
      </c>
      <c r="D149" t="str">
        <f>".8155"</f>
        <v>.8155</v>
      </c>
      <c r="E149" t="str">
        <f>".3204"</f>
        <v>.3204</v>
      </c>
      <c r="F149" t="str">
        <f>".5298"</f>
        <v>.5298</v>
      </c>
      <c r="G149" t="str">
        <f>".5203"</f>
        <v>.5203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sclee</dc:creator>
  <cp:keywords/>
  <dc:description/>
  <cp:lastModifiedBy>Steve Lee</cp:lastModifiedBy>
  <dcterms:created xsi:type="dcterms:W3CDTF">2022-07-18T17:44:48Z</dcterms:created>
  <dcterms:modified xsi:type="dcterms:W3CDTF">2022-07-18T18:04:18Z</dcterms:modified>
  <cp:category/>
  <cp:version/>
  <cp:contentType/>
  <cp:contentStatus/>
</cp:coreProperties>
</file>